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4" activeTab="2"/>
  </bookViews>
  <sheets>
    <sheet name="Beschreibung" sheetId="1" r:id="rId1"/>
    <sheet name="Papierberechnung" sheetId="2" r:id="rId2"/>
    <sheet name="Angebotspreis" sheetId="3" r:id="rId3"/>
    <sheet name="Materialkosten" sheetId="4" r:id="rId4"/>
  </sheets>
  <definedNames>
    <definedName name="_xlnm.Print_Area" localSheetId="2">'Angebotspreis'!$A$1:$J$52</definedName>
    <definedName name="_xlnm.Print_Area" localSheetId="0">'Beschreibung'!$A$1:$F$49</definedName>
    <definedName name="_xlnm.Print_Area" localSheetId="3">'Materialkosten'!$A$1:$L$52</definedName>
    <definedName name="_xlnm.Print_Area" localSheetId="1">'Papierberechnung'!$A$2:$M$65</definedName>
    <definedName name="grenzwert">'Angebotspreis'!$D$56</definedName>
  </definedNames>
  <calcPr fullCalcOnLoad="1"/>
</workbook>
</file>

<file path=xl/sharedStrings.xml><?xml version="1.0" encoding="utf-8"?>
<sst xmlns="http://schemas.openxmlformats.org/spreadsheetml/2006/main" count="323" uniqueCount="227">
  <si>
    <t>Angebotskalkulation</t>
  </si>
  <si>
    <t>Nr.:</t>
  </si>
  <si>
    <t xml:space="preserve"> Grunddaten</t>
  </si>
  <si>
    <t>Bearbeiter:</t>
  </si>
  <si>
    <t xml:space="preserve"> Besteller:</t>
  </si>
  <si>
    <t>Telefon:</t>
  </si>
  <si>
    <t>Fax:</t>
  </si>
  <si>
    <t>Anfrage vom:</t>
  </si>
  <si>
    <t xml:space="preserve"> Objekt:</t>
  </si>
  <si>
    <t>Angebot am:</t>
  </si>
  <si>
    <t>Liefertermin:</t>
  </si>
  <si>
    <t xml:space="preserve"> Auflage:</t>
  </si>
  <si>
    <t xml:space="preserve"> Umfang:</t>
  </si>
  <si>
    <t xml:space="preserve"> Endformat:</t>
  </si>
  <si>
    <t>offen:</t>
  </si>
  <si>
    <t xml:space="preserve"> </t>
  </si>
  <si>
    <t>Korrekturabzüge:</t>
  </si>
  <si>
    <t>Vorlagen:</t>
  </si>
  <si>
    <t xml:space="preserve"> Technische Daten</t>
  </si>
  <si>
    <t xml:space="preserve"> Druckvorstufe:</t>
  </si>
  <si>
    <t xml:space="preserve"> Montage:</t>
  </si>
  <si>
    <t xml:space="preserve"> Plattenkopie:</t>
  </si>
  <si>
    <t xml:space="preserve"> Druck:</t>
  </si>
  <si>
    <t xml:space="preserve"> Druckweiterverarbeitung:</t>
  </si>
  <si>
    <t xml:space="preserve"> Verpackung:</t>
  </si>
  <si>
    <t xml:space="preserve"> Fremdleistung:</t>
  </si>
  <si>
    <t xml:space="preserve"> Sonstiges:</t>
  </si>
  <si>
    <t xml:space="preserve"> Lieferung:</t>
  </si>
  <si>
    <t>Bogeneinteilung</t>
  </si>
  <si>
    <t>Seite 2</t>
  </si>
  <si>
    <t>Bogenvermaßung in mm</t>
  </si>
  <si>
    <t>Schmalkante</t>
  </si>
  <si>
    <t>Greifer</t>
  </si>
  <si>
    <t>Beschnitt</t>
  </si>
  <si>
    <t>Nutzen</t>
  </si>
  <si>
    <t>Farbkeil</t>
  </si>
  <si>
    <t>Gesamt</t>
  </si>
  <si>
    <t>Breitkante</t>
  </si>
  <si>
    <t>Aufstellung der Teilprodukte und Zuschußermittlung</t>
  </si>
  <si>
    <t xml:space="preserve">Teilprodukte                       </t>
  </si>
  <si>
    <t xml:space="preserve">                                                        </t>
  </si>
  <si>
    <t>fix in Bg.</t>
  </si>
  <si>
    <t>var. in %</t>
  </si>
  <si>
    <t>Zuschuß Druck je Maschine</t>
  </si>
  <si>
    <t>Zuschuß Druck für Platten</t>
  </si>
  <si>
    <t xml:space="preserve">Zuschuß Falzen                  </t>
  </si>
  <si>
    <t xml:space="preserve">Zuschuß Sammelheften        </t>
  </si>
  <si>
    <t xml:space="preserve">Zuschuß Kleben                     </t>
  </si>
  <si>
    <t xml:space="preserve">Zuschuß Zusammentragen      </t>
  </si>
  <si>
    <t xml:space="preserve">Zuschuß Stanzen/Prägen      </t>
  </si>
  <si>
    <t xml:space="preserve">Zuschuß gesamt                </t>
  </si>
  <si>
    <t>Papierberechnung</t>
  </si>
  <si>
    <t>Teil-</t>
  </si>
  <si>
    <t>Format</t>
  </si>
  <si>
    <t>Druckbg.</t>
  </si>
  <si>
    <t>Produkt-</t>
  </si>
  <si>
    <t>Auflage</t>
  </si>
  <si>
    <t>Zuschuß Druck</t>
  </si>
  <si>
    <t>Druckbogen</t>
  </si>
  <si>
    <t>Rohbogen</t>
  </si>
  <si>
    <t>produkt</t>
  </si>
  <si>
    <t>Rohbg.</t>
  </si>
  <si>
    <t>je</t>
  </si>
  <si>
    <t>nutzen je</t>
  </si>
  <si>
    <t>netto</t>
  </si>
  <si>
    <t>und Druckweiterverarb.</t>
  </si>
  <si>
    <t>brutto</t>
  </si>
  <si>
    <t>cm</t>
  </si>
  <si>
    <t>fix</t>
  </si>
  <si>
    <t>var. %</t>
  </si>
  <si>
    <t>var.</t>
  </si>
  <si>
    <t>a</t>
  </si>
  <si>
    <t>b</t>
  </si>
  <si>
    <t>c</t>
  </si>
  <si>
    <t>d</t>
  </si>
  <si>
    <t>e</t>
  </si>
  <si>
    <t>f</t>
  </si>
  <si>
    <t>g = f / e</t>
  </si>
  <si>
    <t>h</t>
  </si>
  <si>
    <t>i</t>
  </si>
  <si>
    <t>j</t>
  </si>
  <si>
    <t>k = g + (g x i%)</t>
  </si>
  <si>
    <t>l = j / d</t>
  </si>
  <si>
    <t>m = k /d</t>
  </si>
  <si>
    <t>70 x 100</t>
  </si>
  <si>
    <t>Ermittlung der Selbstkosten/des Preisvorschlags</t>
  </si>
  <si>
    <t>Seite 3</t>
  </si>
  <si>
    <t xml:space="preserve">Zeit je </t>
  </si>
  <si>
    <t>Menge</t>
  </si>
  <si>
    <t>Rüstzeit/</t>
  </si>
  <si>
    <t>Kostensatz</t>
  </si>
  <si>
    <t>Kosten</t>
  </si>
  <si>
    <t>Zl.</t>
  </si>
  <si>
    <t>Position</t>
  </si>
  <si>
    <t>Betriebsmittel/Arbeitsvorgang</t>
  </si>
  <si>
    <t>Einheit</t>
  </si>
  <si>
    <t>Auflagen-</t>
  </si>
  <si>
    <t>Ausführungs-</t>
  </si>
  <si>
    <t>EUR/Min.</t>
  </si>
  <si>
    <t>in Min.</t>
  </si>
  <si>
    <t>variabel</t>
  </si>
  <si>
    <t>zeit in Min.</t>
  </si>
  <si>
    <t>EUR/Einheit</t>
  </si>
  <si>
    <t>g = d x e</t>
  </si>
  <si>
    <t>i = g x h</t>
  </si>
  <si>
    <t>j = g x h</t>
  </si>
  <si>
    <t>Bausteine</t>
  </si>
  <si>
    <t>Computer-to-Plate</t>
  </si>
  <si>
    <t>Geschlossene Daten (50% Text / 50 % Bild)</t>
  </si>
  <si>
    <t>1. Platte der 1. Form</t>
  </si>
  <si>
    <t>1. Platte jeder weiteren Form</t>
  </si>
  <si>
    <t>j. w. Platte einer Form</t>
  </si>
  <si>
    <t>Druck</t>
  </si>
  <si>
    <t>Grundeinrichten der Maschine</t>
  </si>
  <si>
    <t>5 Platten- und 5 Farbwechsel</t>
  </si>
  <si>
    <t>5 Plattenwechsel</t>
  </si>
  <si>
    <t>Grundwert je Druckgang</t>
  </si>
  <si>
    <t>Fortdruckwert je 1.000 Bogen</t>
  </si>
  <si>
    <t>Schneiden</t>
  </si>
  <si>
    <t>Rüsten 1. Schnitt</t>
  </si>
  <si>
    <t>Jeder weitere Schnitt</t>
  </si>
  <si>
    <t>4 Nutzen 2 Schnitte</t>
  </si>
  <si>
    <t>j. w. Schnitt</t>
  </si>
  <si>
    <t>Falzen</t>
  </si>
  <si>
    <t>Rüsten 1. Bogen, 1. Bruch</t>
  </si>
  <si>
    <t>Jeder weitere Bruch</t>
  </si>
  <si>
    <t>Verschrumpfen</t>
  </si>
  <si>
    <t>Rüsten</t>
  </si>
  <si>
    <t>2-Bruch gefalzte Produkte</t>
  </si>
  <si>
    <t xml:space="preserve">Sa. Fertigungskosten (Zl. 1 – 32)                                                                                      </t>
  </si>
  <si>
    <t>Sa. Material- und Fremdleistungskosten (s. Seite 4, Zeile 39)</t>
  </si>
  <si>
    <t>Sa. Selbstkosten (Zl. 33, 34)</t>
  </si>
  <si>
    <t xml:space="preserve">+ Gewinn % i. H. </t>
  </si>
  <si>
    <t xml:space="preserve">Zwischensumme </t>
  </si>
  <si>
    <t>+ Provision/Skonto % i. H.</t>
  </si>
  <si>
    <t xml:space="preserve">                                                                              </t>
  </si>
  <si>
    <t>Zwischensumme</t>
  </si>
  <si>
    <t>+ Vertriebseinzelkosten</t>
  </si>
  <si>
    <t xml:space="preserve">Zwischensumme   </t>
  </si>
  <si>
    <t xml:space="preserve">Angebotspreisvorschlag (fixe + variable Bestandteile)  </t>
  </si>
  <si>
    <t xml:space="preserve">Preisvorschlag für 1.000 Stück            </t>
  </si>
  <si>
    <t>Preisvorschlag für weitere 1.000  Stück</t>
  </si>
  <si>
    <t>Ermittlung der Material- und Fremdleistungskosten</t>
  </si>
  <si>
    <t>Seite 4</t>
  </si>
  <si>
    <t>Filme/Druckplatten</t>
  </si>
  <si>
    <t>Kosten je</t>
  </si>
  <si>
    <t>Auflagenfixe</t>
  </si>
  <si>
    <t>Auflagenvar.</t>
  </si>
  <si>
    <t>Offset-Druckplatten (nicht erforderlich, da in den CtP-Bausteinen enthalten)</t>
  </si>
  <si>
    <t>+ Zuschuß in % :</t>
  </si>
  <si>
    <t>Sa. Materialkosten der Druckvorlagen und -formherstellung</t>
  </si>
  <si>
    <t>Papier</t>
  </si>
  <si>
    <t>Bogen-</t>
  </si>
  <si>
    <t>Anzahl</t>
  </si>
  <si>
    <t>Preis</t>
  </si>
  <si>
    <t>gewicht</t>
  </si>
  <si>
    <t>Bruttobogen</t>
  </si>
  <si>
    <t xml:space="preserve"> in cm</t>
  </si>
  <si>
    <r>
      <t>in g/m</t>
    </r>
    <r>
      <rPr>
        <b/>
        <sz val="10"/>
        <rFont val="Arial Narrow"/>
        <family val="2"/>
      </rPr>
      <t>²</t>
    </r>
  </si>
  <si>
    <t>in 1.000</t>
  </si>
  <si>
    <t>1.000 Bg.</t>
  </si>
  <si>
    <t>Fix:</t>
  </si>
  <si>
    <t>Variabel:</t>
  </si>
  <si>
    <t>Sa. Papierkosten</t>
  </si>
  <si>
    <t>Farbe</t>
  </si>
  <si>
    <t>Bedruckte</t>
  </si>
  <si>
    <t>Druckdichte</t>
  </si>
  <si>
    <t>Gedeckte</t>
  </si>
  <si>
    <t>Farbverbrauch in g</t>
  </si>
  <si>
    <t>Brutto-</t>
  </si>
  <si>
    <t>Verbrauch</t>
  </si>
  <si>
    <t>Preis je kg</t>
  </si>
  <si>
    <t>Fläche des</t>
  </si>
  <si>
    <t>in %</t>
  </si>
  <si>
    <t>Fläche</t>
  </si>
  <si>
    <t>je m²</t>
  </si>
  <si>
    <t>je Expl.</t>
  </si>
  <si>
    <t>auflage</t>
  </si>
  <si>
    <t>in kg oder</t>
  </si>
  <si>
    <t>bzw. je</t>
  </si>
  <si>
    <t>Exemplars</t>
  </si>
  <si>
    <t>in m²</t>
  </si>
  <si>
    <t>Pauschalver-</t>
  </si>
  <si>
    <t>1.000 Expl.</t>
  </si>
  <si>
    <t>Expl.</t>
  </si>
  <si>
    <t>brauch in kg</t>
  </si>
  <si>
    <t xml:space="preserve"> in EUR</t>
  </si>
  <si>
    <t>d = b x c</t>
  </si>
  <si>
    <t>f = d x e</t>
  </si>
  <si>
    <t>g</t>
  </si>
  <si>
    <t>h = f x g</t>
  </si>
  <si>
    <t>k = h x i</t>
  </si>
  <si>
    <t>Anzahl Farben</t>
  </si>
  <si>
    <t>Gramm je Farbe</t>
  </si>
  <si>
    <t>Sa. Farbkosten</t>
  </si>
  <si>
    <t>Sonstige Materialeinzelkosten</t>
  </si>
  <si>
    <t xml:space="preserve">Sonstige Materialeinzelkosten                                                                                                </t>
  </si>
  <si>
    <t>Sa. Sonstige Materialeinzelkosten</t>
  </si>
  <si>
    <t xml:space="preserve">Zwischensumme Materialkosten (Summe der Zeilen 7, 16, 24, 27)                                 </t>
  </si>
  <si>
    <t>+ Materialzuschlag in %:</t>
  </si>
  <si>
    <t xml:space="preserve">                                                                                             </t>
  </si>
  <si>
    <t xml:space="preserve">Materialzuschlag fix                                                                                                                                  </t>
  </si>
  <si>
    <t>Sa. Materialkosten</t>
  </si>
  <si>
    <t>Fremdleistungen:</t>
  </si>
  <si>
    <t>Zwischensumme Fremdleistungskosten</t>
  </si>
  <si>
    <t>+  Fremdleistungszuschlag in %:</t>
  </si>
  <si>
    <t>Sa. Fremdleistungskosten</t>
  </si>
  <si>
    <t>Sa. Material- und Fremdleistungskosten (Zl. 31, 38)</t>
  </si>
  <si>
    <t>Offset matt gestrichen</t>
  </si>
  <si>
    <t>Flyer "Marktforschungsinstitut"</t>
  </si>
  <si>
    <t>6-seitig, angeschnitten</t>
  </si>
  <si>
    <t>(29,7 x 63,9 cm)</t>
  </si>
  <si>
    <t>21,3 x 29,7 cm</t>
  </si>
  <si>
    <t>120 g / qm, Offset matt gestr.</t>
  </si>
  <si>
    <t>5/5-farbig (keine Skalenfarben), insg. 80% Druckdichte</t>
  </si>
  <si>
    <t>neu (CTP Bausteine)</t>
  </si>
  <si>
    <t>5-Farben-Maschine, Kl. IIIb, 2-Schicht, KLG 2004 oder andere</t>
  </si>
  <si>
    <t>(S+W-Druck)</t>
  </si>
  <si>
    <t>Schneiden, Falzen (Leporello)</t>
  </si>
  <si>
    <t>250-stückweise verschrumpfen</t>
  </si>
  <si>
    <t>für Angebotspreis 10% Gewinn i.H. berücksichtigen</t>
  </si>
  <si>
    <t>Farbkosten (vom Vorauftrag übernommen) Fix: 16,00€, Variabel: 194,70€</t>
  </si>
  <si>
    <t>Papierkosten: per kg 2,00 €, Lagermaterial</t>
  </si>
  <si>
    <t>Farben</t>
  </si>
  <si>
    <t>Neusatz</t>
  </si>
  <si>
    <t>nein</t>
  </si>
  <si>
    <t>druckfertige Daten vom Kunden gestellt für CTP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</si>
</sst>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"/>
    <numFmt numFmtId="165" formatCode="#,##0&quot;  &quot;"/>
    <numFmt numFmtId="166" formatCode="#,##0;\-#,##0"/>
    <numFmt numFmtId="167" formatCode="#,##0&quot;       &quot;;\-#,##0&quot;       &quot;;&quot; -       &quot;;@\ "/>
    <numFmt numFmtId="168" formatCode="0\ "/>
    <numFmt numFmtId="169" formatCode="0.0\ "/>
    <numFmt numFmtId="170" formatCode="#,##0.0"/>
    <numFmt numFmtId="171" formatCode="#,##0\ "/>
    <numFmt numFmtId="172" formatCode="#,##0.0&quot;    &quot;"/>
    <numFmt numFmtId="173" formatCode="#,##0&quot;    &quot;"/>
    <numFmt numFmtId="174" formatCode="#,##0.000&quot;    &quot;"/>
    <numFmt numFmtId="175" formatCode="#,##0.00&quot;    &quot;"/>
    <numFmt numFmtId="176" formatCode="#,##0.00&quot;       &quot;;\-#,##0.00&quot;       &quot;;&quot; -&quot;#&quot;       &quot;;@\ "/>
  </numFmts>
  <fonts count="19">
    <font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name val="Univers Condensed"/>
      <family val="2"/>
    </font>
    <font>
      <b/>
      <sz val="10"/>
      <color indexed="10"/>
      <name val="MS Sans Serif"/>
      <family val="2"/>
    </font>
    <font>
      <sz val="7"/>
      <name val="Univers Condensed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164" fontId="1" fillId="3" borderId="6" xfId="0" applyNumberFormat="1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 applyAlignment="1">
      <alignment vertical="center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>
      <alignment vertical="center"/>
    </xf>
    <xf numFmtId="165" fontId="5" fillId="3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>
      <alignment vertical="center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vertical="center"/>
    </xf>
    <xf numFmtId="165" fontId="4" fillId="3" borderId="12" xfId="0" applyNumberFormat="1" applyFont="1" applyFill="1" applyBorder="1" applyAlignment="1" applyProtection="1">
      <alignment horizontal="righ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left" vertical="center"/>
    </xf>
    <xf numFmtId="14" fontId="4" fillId="3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vertical="center"/>
    </xf>
    <xf numFmtId="0" fontId="5" fillId="3" borderId="11" xfId="0" applyFont="1" applyFill="1" applyBorder="1" applyAlignment="1" applyProtection="1">
      <alignment vertical="center"/>
      <protection locked="0"/>
    </xf>
    <xf numFmtId="49" fontId="5" fillId="3" borderId="13" xfId="0" applyNumberFormat="1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166" fontId="5" fillId="3" borderId="13" xfId="0" applyNumberFormat="1" applyFont="1" applyFill="1" applyBorder="1" applyAlignment="1" applyProtection="1">
      <alignment horizontal="left" vertical="center"/>
      <protection locked="0"/>
    </xf>
    <xf numFmtId="166" fontId="4" fillId="3" borderId="13" xfId="0" applyNumberFormat="1" applyFont="1" applyFill="1" applyBorder="1" applyAlignment="1" applyProtection="1">
      <alignment horizontal="left" vertical="center"/>
      <protection locked="0"/>
    </xf>
    <xf numFmtId="166" fontId="4" fillId="3" borderId="13" xfId="0" applyNumberFormat="1" applyFont="1" applyFill="1" applyBorder="1" applyAlignment="1" applyProtection="1">
      <alignment horizontal="center" vertical="center"/>
      <protection locked="0"/>
    </xf>
    <xf numFmtId="166" fontId="4" fillId="3" borderId="13" xfId="0" applyNumberFormat="1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>
      <alignment horizontal="left" vertical="center"/>
    </xf>
    <xf numFmtId="165" fontId="4" fillId="3" borderId="6" xfId="0" applyNumberFormat="1" applyFont="1" applyFill="1" applyBorder="1" applyAlignment="1" applyProtection="1">
      <alignment horizontal="right" vertical="center"/>
      <protection locked="0"/>
    </xf>
    <xf numFmtId="0" fontId="3" fillId="2" borderId="17" xfId="0" applyFont="1" applyFill="1" applyBorder="1" applyAlignment="1">
      <alignment horizontal="left" vertical="center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2" borderId="19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67" fontId="0" fillId="2" borderId="13" xfId="0" applyNumberForma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9" fillId="2" borderId="18" xfId="0" applyFont="1" applyFill="1" applyBorder="1" applyAlignment="1">
      <alignment vertical="center"/>
    </xf>
    <xf numFmtId="0" fontId="9" fillId="3" borderId="18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68" fontId="0" fillId="3" borderId="10" xfId="0" applyNumberFormat="1" applyFill="1" applyBorder="1" applyAlignment="1" applyProtection="1">
      <alignment vertical="center"/>
      <protection locked="0"/>
    </xf>
    <xf numFmtId="169" fontId="0" fillId="3" borderId="25" xfId="0" applyNumberFormat="1" applyFill="1" applyBorder="1" applyAlignment="1" applyProtection="1">
      <alignment vertical="center"/>
      <protection locked="0"/>
    </xf>
    <xf numFmtId="169" fontId="0" fillId="3" borderId="10" xfId="0" applyNumberForma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168" fontId="0" fillId="3" borderId="16" xfId="0" applyNumberFormat="1" applyFill="1" applyBorder="1" applyAlignment="1" applyProtection="1">
      <alignment vertical="center"/>
      <protection locked="0"/>
    </xf>
    <xf numFmtId="169" fontId="0" fillId="3" borderId="27" xfId="0" applyNumberFormat="1" applyFill="1" applyBorder="1" applyAlignment="1" applyProtection="1">
      <alignment vertical="center"/>
      <protection locked="0"/>
    </xf>
    <xf numFmtId="169" fontId="0" fillId="3" borderId="16" xfId="0" applyNumberForma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168" fontId="0" fillId="2" borderId="22" xfId="0" applyNumberFormat="1" applyFill="1" applyBorder="1" applyAlignment="1">
      <alignment vertical="center"/>
    </xf>
    <xf numFmtId="169" fontId="0" fillId="2" borderId="30" xfId="0" applyNumberFormat="1" applyFill="1" applyBorder="1" applyAlignment="1">
      <alignment vertical="center"/>
    </xf>
    <xf numFmtId="169" fontId="0" fillId="2" borderId="22" xfId="0" applyNumberForma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 applyProtection="1">
      <alignment horizontal="center" vertical="center"/>
      <protection locked="0"/>
    </xf>
    <xf numFmtId="170" fontId="6" fillId="3" borderId="12" xfId="0" applyNumberFormat="1" applyFont="1" applyFill="1" applyBorder="1" applyAlignment="1" applyProtection="1">
      <alignment horizontal="center" vertical="center"/>
      <protection locked="0"/>
    </xf>
    <xf numFmtId="3" fontId="6" fillId="3" borderId="12" xfId="0" applyNumberFormat="1" applyFont="1" applyFill="1" applyBorder="1" applyAlignment="1" applyProtection="1">
      <alignment horizontal="center" vertical="center"/>
      <protection locked="0"/>
    </xf>
    <xf numFmtId="3" fontId="6" fillId="2" borderId="12" xfId="0" applyNumberFormat="1" applyFont="1" applyFill="1" applyBorder="1" applyAlignment="1">
      <alignment horizontal="center" vertical="center"/>
    </xf>
    <xf numFmtId="170" fontId="6" fillId="2" borderId="12" xfId="0" applyNumberFormat="1" applyFont="1" applyFill="1" applyBorder="1" applyAlignment="1">
      <alignment horizontal="center" vertical="center"/>
    </xf>
    <xf numFmtId="171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4" fontId="0" fillId="0" borderId="0" xfId="0" applyNumberFormat="1" applyBorder="1" applyAlignment="1">
      <alignment horizontal="right" vertical="center"/>
    </xf>
    <xf numFmtId="175" fontId="0" fillId="0" borderId="0" xfId="0" applyNumberFormat="1" applyBorder="1" applyAlignment="1">
      <alignment horizontal="right" vertical="center"/>
    </xf>
    <xf numFmtId="175" fontId="0" fillId="0" borderId="20" xfId="0" applyNumberForma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49" fontId="0" fillId="3" borderId="0" xfId="0" applyNumberFormat="1" applyFill="1" applyBorder="1" applyAlignment="1">
      <alignment horizontal="center" vertical="center"/>
    </xf>
    <xf numFmtId="172" fontId="0" fillId="3" borderId="0" xfId="0" applyNumberFormat="1" applyFill="1" applyBorder="1" applyAlignment="1">
      <alignment horizontal="right" vertical="center"/>
    </xf>
    <xf numFmtId="173" fontId="0" fillId="3" borderId="0" xfId="0" applyNumberFormat="1" applyFill="1" applyBorder="1" applyAlignment="1">
      <alignment horizontal="right" vertical="center"/>
    </xf>
    <xf numFmtId="174" fontId="0" fillId="3" borderId="0" xfId="0" applyNumberFormat="1" applyFill="1" applyBorder="1" applyAlignment="1">
      <alignment horizontal="right" vertical="center"/>
    </xf>
    <xf numFmtId="175" fontId="0" fillId="3" borderId="0" xfId="0" applyNumberFormat="1" applyFill="1" applyBorder="1" applyAlignment="1">
      <alignment horizontal="right" vertical="center"/>
    </xf>
    <xf numFmtId="175" fontId="0" fillId="3" borderId="11" xfId="0" applyNumberForma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172" fontId="3" fillId="2" borderId="13" xfId="0" applyNumberFormat="1" applyFont="1" applyFill="1" applyBorder="1" applyAlignment="1">
      <alignment horizontal="right" vertical="center"/>
    </xf>
    <xf numFmtId="173" fontId="0" fillId="2" borderId="13" xfId="0" applyNumberFormat="1" applyFont="1" applyFill="1" applyBorder="1" applyAlignment="1">
      <alignment horizontal="right" vertical="center"/>
    </xf>
    <xf numFmtId="174" fontId="0" fillId="2" borderId="13" xfId="0" applyNumberFormat="1" applyFont="1" applyFill="1" applyBorder="1" applyAlignment="1">
      <alignment horizontal="right" vertical="center"/>
    </xf>
    <xf numFmtId="172" fontId="0" fillId="2" borderId="13" xfId="0" applyNumberFormat="1" applyFont="1" applyFill="1" applyBorder="1" applyAlignment="1">
      <alignment horizontal="right" vertical="center"/>
    </xf>
    <xf numFmtId="175" fontId="0" fillId="2" borderId="13" xfId="0" applyNumberFormat="1" applyFont="1" applyFill="1" applyBorder="1" applyAlignment="1">
      <alignment horizontal="right" vertical="center"/>
    </xf>
    <xf numFmtId="1" fontId="0" fillId="2" borderId="13" xfId="0" applyNumberFormat="1" applyFont="1" applyFill="1" applyBorder="1" applyAlignment="1">
      <alignment horizontal="right" vertical="center"/>
    </xf>
    <xf numFmtId="175" fontId="0" fillId="2" borderId="12" xfId="0" applyNumberFormat="1" applyFont="1" applyFill="1" applyBorder="1" applyAlignment="1">
      <alignment horizontal="right" vertical="center"/>
    </xf>
    <xf numFmtId="0" fontId="11" fillId="2" borderId="31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2" fontId="11" fillId="2" borderId="20" xfId="0" applyNumberFormat="1" applyFont="1" applyFill="1" applyBorder="1" applyAlignment="1">
      <alignment horizontal="center" vertical="center"/>
    </xf>
    <xf numFmtId="173" fontId="11" fillId="2" borderId="12" xfId="0" applyNumberFormat="1" applyFont="1" applyFill="1" applyBorder="1" applyAlignment="1">
      <alignment horizontal="center" vertical="center"/>
    </xf>
    <xf numFmtId="175" fontId="11" fillId="2" borderId="32" xfId="0" applyNumberFormat="1" applyFont="1" applyFill="1" applyBorder="1" applyAlignment="1">
      <alignment horizontal="center" vertical="center"/>
    </xf>
    <xf numFmtId="175" fontId="11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73" fontId="11" fillId="2" borderId="20" xfId="0" applyNumberFormat="1" applyFont="1" applyFill="1" applyBorder="1" applyAlignment="1">
      <alignment horizontal="center" vertical="center"/>
    </xf>
    <xf numFmtId="174" fontId="11" fillId="2" borderId="20" xfId="0" applyNumberFormat="1" applyFont="1" applyFill="1" applyBorder="1" applyAlignment="1">
      <alignment horizontal="center" vertical="center"/>
    </xf>
    <xf numFmtId="175" fontId="11" fillId="2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172" fontId="11" fillId="2" borderId="12" xfId="0" applyNumberFormat="1" applyFont="1" applyFill="1" applyBorder="1" applyAlignment="1">
      <alignment horizontal="center" vertical="center"/>
    </xf>
    <xf numFmtId="174" fontId="11" fillId="2" borderId="12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172" fontId="13" fillId="2" borderId="12" xfId="0" applyNumberFormat="1" applyFont="1" applyFill="1" applyBorder="1" applyAlignment="1">
      <alignment horizontal="center" vertical="center"/>
    </xf>
    <xf numFmtId="173" fontId="13" fillId="2" borderId="10" xfId="0" applyNumberFormat="1" applyFont="1" applyFill="1" applyBorder="1" applyAlignment="1">
      <alignment horizontal="center" vertical="center"/>
    </xf>
    <xf numFmtId="174" fontId="13" fillId="2" borderId="10" xfId="0" applyNumberFormat="1" applyFont="1" applyFill="1" applyBorder="1" applyAlignment="1">
      <alignment horizontal="center" vertical="center"/>
    </xf>
    <xf numFmtId="175" fontId="13" fillId="2" borderId="10" xfId="0" applyNumberFormat="1" applyFont="1" applyFill="1" applyBorder="1" applyAlignment="1">
      <alignment horizontal="center" vertical="center"/>
    </xf>
    <xf numFmtId="175" fontId="13" fillId="2" borderId="12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172" fontId="6" fillId="3" borderId="12" xfId="0" applyNumberFormat="1" applyFont="1" applyFill="1" applyBorder="1" applyAlignment="1" applyProtection="1">
      <alignment horizontal="right" vertical="center"/>
      <protection locked="0"/>
    </xf>
    <xf numFmtId="173" fontId="6" fillId="3" borderId="12" xfId="0" applyNumberFormat="1" applyFont="1" applyFill="1" applyBorder="1" applyAlignment="1" applyProtection="1">
      <alignment horizontal="right" vertical="center"/>
      <protection locked="0"/>
    </xf>
    <xf numFmtId="174" fontId="6" fillId="3" borderId="12" xfId="0" applyNumberFormat="1" applyFont="1" applyFill="1" applyBorder="1" applyAlignment="1" applyProtection="1">
      <alignment horizontal="right" vertical="center"/>
      <protection locked="0"/>
    </xf>
    <xf numFmtId="172" fontId="6" fillId="2" borderId="12" xfId="0" applyNumberFormat="1" applyFont="1" applyFill="1" applyBorder="1" applyAlignment="1">
      <alignment horizontal="right" vertical="center"/>
    </xf>
    <xf numFmtId="175" fontId="6" fillId="3" borderId="12" xfId="0" applyNumberFormat="1" applyFont="1" applyFill="1" applyBorder="1" applyAlignment="1" applyProtection="1">
      <alignment horizontal="right" vertical="center"/>
      <protection locked="0"/>
    </xf>
    <xf numFmtId="175" fontId="6" fillId="2" borderId="12" xfId="15" applyNumberFormat="1" applyFont="1" applyFill="1" applyBorder="1" applyAlignment="1" applyProtection="1">
      <alignment horizontal="right" vertical="center"/>
      <protection/>
    </xf>
    <xf numFmtId="4" fontId="15" fillId="0" borderId="0" xfId="15" applyNumberFormat="1" applyFont="1" applyFill="1" applyBorder="1" applyAlignment="1" applyProtection="1">
      <alignment/>
      <protection/>
    </xf>
    <xf numFmtId="0" fontId="0" fillId="2" borderId="1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172" fontId="6" fillId="3" borderId="20" xfId="0" applyNumberFormat="1" applyFont="1" applyFill="1" applyBorder="1" applyAlignment="1" applyProtection="1">
      <alignment horizontal="right" vertical="center"/>
      <protection locked="0"/>
    </xf>
    <xf numFmtId="174" fontId="6" fillId="3" borderId="10" xfId="0" applyNumberFormat="1" applyFont="1" applyFill="1" applyBorder="1" applyAlignment="1" applyProtection="1">
      <alignment horizontal="right" vertical="center"/>
      <protection locked="0"/>
    </xf>
    <xf numFmtId="172" fontId="6" fillId="2" borderId="20" xfId="0" applyNumberFormat="1" applyFont="1" applyFill="1" applyBorder="1" applyAlignment="1">
      <alignment horizontal="right" vertical="center"/>
    </xf>
    <xf numFmtId="175" fontId="6" fillId="3" borderId="6" xfId="0" applyNumberFormat="1" applyFont="1" applyFill="1" applyBorder="1" applyAlignment="1" applyProtection="1">
      <alignment horizontal="right" vertical="center"/>
      <protection locked="0"/>
    </xf>
    <xf numFmtId="175" fontId="6" fillId="2" borderId="6" xfId="15" applyNumberFormat="1" applyFont="1" applyFill="1" applyBorder="1" applyAlignment="1" applyProtection="1">
      <alignment horizontal="right" vertical="center"/>
      <protection/>
    </xf>
    <xf numFmtId="4" fontId="15" fillId="0" borderId="0" xfId="15" applyNumberFormat="1" applyFont="1" applyFill="1" applyBorder="1" applyAlignment="1" applyProtection="1">
      <alignment vertical="center"/>
      <protection/>
    </xf>
    <xf numFmtId="49" fontId="7" fillId="2" borderId="8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172" fontId="7" fillId="2" borderId="9" xfId="0" applyNumberFormat="1" applyFont="1" applyFill="1" applyBorder="1" applyAlignment="1">
      <alignment horizontal="right" vertical="center"/>
    </xf>
    <xf numFmtId="173" fontId="7" fillId="2" borderId="8" xfId="0" applyNumberFormat="1" applyFont="1" applyFill="1" applyBorder="1" applyAlignment="1">
      <alignment horizontal="right" vertical="center"/>
    </xf>
    <xf numFmtId="174" fontId="7" fillId="2" borderId="8" xfId="0" applyNumberFormat="1" applyFont="1" applyFill="1" applyBorder="1" applyAlignment="1">
      <alignment horizontal="right" vertical="center"/>
    </xf>
    <xf numFmtId="172" fontId="7" fillId="2" borderId="8" xfId="0" applyNumberFormat="1" applyFont="1" applyFill="1" applyBorder="1" applyAlignment="1">
      <alignment horizontal="right" vertical="center"/>
    </xf>
    <xf numFmtId="175" fontId="6" fillId="2" borderId="9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7" fillId="2" borderId="11" xfId="0" applyNumberFormat="1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172" fontId="6" fillId="2" borderId="11" xfId="0" applyNumberFormat="1" applyFont="1" applyFill="1" applyBorder="1" applyAlignment="1">
      <alignment horizontal="right" vertical="center"/>
    </xf>
    <xf numFmtId="173" fontId="6" fillId="2" borderId="11" xfId="0" applyNumberFormat="1" applyFont="1" applyFill="1" applyBorder="1" applyAlignment="1">
      <alignment horizontal="right" vertical="center"/>
    </xf>
    <xf numFmtId="174" fontId="6" fillId="2" borderId="11" xfId="0" applyNumberFormat="1" applyFont="1" applyFill="1" applyBorder="1" applyAlignment="1">
      <alignment horizontal="right" vertical="center"/>
    </xf>
    <xf numFmtId="175" fontId="6" fillId="2" borderId="12" xfId="0" applyNumberFormat="1" applyFont="1" applyFill="1" applyBorder="1" applyAlignment="1">
      <alignment horizontal="right" vertical="center"/>
    </xf>
    <xf numFmtId="175" fontId="6" fillId="2" borderId="12" xfId="15" applyNumberFormat="1" applyFont="1" applyFill="1" applyBorder="1" applyAlignment="1" applyProtection="1">
      <alignment vertical="center"/>
      <protection/>
    </xf>
    <xf numFmtId="175" fontId="7" fillId="2" borderId="12" xfId="15" applyNumberFormat="1" applyFont="1" applyFill="1" applyBorder="1" applyAlignment="1" applyProtection="1">
      <alignment vertical="center"/>
      <protection/>
    </xf>
    <xf numFmtId="49" fontId="6" fillId="2" borderId="11" xfId="0" applyNumberFormat="1" applyFont="1" applyFill="1" applyBorder="1" applyAlignment="1">
      <alignment horizontal="left" vertical="center"/>
    </xf>
    <xf numFmtId="172" fontId="6" fillId="3" borderId="10" xfId="0" applyNumberFormat="1" applyFont="1" applyFill="1" applyBorder="1" applyAlignment="1" applyProtection="1">
      <alignment horizontal="right" vertical="center"/>
      <protection locked="0"/>
    </xf>
    <xf numFmtId="0" fontId="6" fillId="2" borderId="14" xfId="0" applyFont="1" applyFill="1" applyBorder="1" applyAlignment="1">
      <alignment horizontal="left" vertical="center"/>
    </xf>
    <xf numFmtId="173" fontId="6" fillId="2" borderId="19" xfId="0" applyNumberFormat="1" applyFont="1" applyFill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/>
    </xf>
    <xf numFmtId="175" fontId="6" fillId="2" borderId="12" xfId="0" applyNumberFormat="1" applyFont="1" applyFill="1" applyBorder="1" applyAlignment="1">
      <alignment vertical="center"/>
    </xf>
    <xf numFmtId="175" fontId="6" fillId="3" borderId="12" xfId="15" applyNumberFormat="1" applyFont="1" applyFill="1" applyBorder="1" applyAlignment="1" applyProtection="1">
      <alignment vertical="center"/>
      <protection locked="0"/>
    </xf>
    <xf numFmtId="49" fontId="7" fillId="2" borderId="5" xfId="0" applyNumberFormat="1" applyFont="1" applyFill="1" applyBorder="1" applyAlignment="1">
      <alignment horizontal="left" vertical="center"/>
    </xf>
    <xf numFmtId="172" fontId="6" fillId="2" borderId="5" xfId="0" applyNumberFormat="1" applyFont="1" applyFill="1" applyBorder="1" applyAlignment="1">
      <alignment horizontal="right" vertical="center"/>
    </xf>
    <xf numFmtId="173" fontId="6" fillId="2" borderId="5" xfId="0" applyNumberFormat="1" applyFont="1" applyFill="1" applyBorder="1" applyAlignment="1">
      <alignment horizontal="right" vertical="center"/>
    </xf>
    <xf numFmtId="174" fontId="6" fillId="2" borderId="5" xfId="0" applyNumberFormat="1" applyFont="1" applyFill="1" applyBorder="1" applyAlignment="1">
      <alignment horizontal="right" vertical="center"/>
    </xf>
    <xf numFmtId="175" fontId="6" fillId="2" borderId="6" xfId="0" applyNumberFormat="1" applyFont="1" applyFill="1" applyBorder="1" applyAlignment="1">
      <alignment horizontal="right" vertical="center"/>
    </xf>
    <xf numFmtId="175" fontId="6" fillId="2" borderId="6" xfId="15" applyNumberFormat="1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>
      <alignment vertical="center"/>
    </xf>
    <xf numFmtId="172" fontId="7" fillId="2" borderId="11" xfId="0" applyNumberFormat="1" applyFont="1" applyFill="1" applyBorder="1" applyAlignment="1">
      <alignment horizontal="right" vertical="center"/>
    </xf>
    <xf numFmtId="173" fontId="7" fillId="2" borderId="11" xfId="0" applyNumberFormat="1" applyFont="1" applyFill="1" applyBorder="1" applyAlignment="1">
      <alignment horizontal="right" vertical="center"/>
    </xf>
    <xf numFmtId="174" fontId="7" fillId="2" borderId="11" xfId="0" applyNumberFormat="1" applyFont="1" applyFill="1" applyBorder="1" applyAlignment="1">
      <alignment horizontal="right" vertical="center"/>
    </xf>
    <xf numFmtId="175" fontId="7" fillId="2" borderId="12" xfId="0" applyNumberFormat="1" applyFont="1" applyFill="1" applyBorder="1" applyAlignment="1">
      <alignment horizontal="right" vertical="center"/>
    </xf>
    <xf numFmtId="175" fontId="6" fillId="4" borderId="12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72" fontId="17" fillId="0" borderId="0" xfId="0" applyNumberFormat="1" applyFont="1" applyBorder="1" applyAlignment="1">
      <alignment horizontal="right" vertical="center"/>
    </xf>
    <xf numFmtId="175" fontId="0" fillId="0" borderId="0" xfId="0" applyNumberForma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75" fontId="0" fillId="0" borderId="0" xfId="0" applyNumberFormat="1" applyAlignment="1">
      <alignment horizontal="right" vertical="center"/>
    </xf>
    <xf numFmtId="0" fontId="0" fillId="3" borderId="0" xfId="0" applyFill="1" applyAlignment="1">
      <alignment horizontal="center" vertical="center"/>
    </xf>
    <xf numFmtId="175" fontId="0" fillId="3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75" fontId="0" fillId="2" borderId="13" xfId="0" applyNumberFormat="1" applyFill="1" applyBorder="1" applyAlignment="1">
      <alignment horizontal="right" vertical="center"/>
    </xf>
    <xf numFmtId="1" fontId="0" fillId="2" borderId="13" xfId="0" applyNumberForma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175" fontId="6" fillId="2" borderId="3" xfId="0" applyNumberFormat="1" applyFont="1" applyFill="1" applyBorder="1" applyAlignment="1">
      <alignment horizontal="center" vertical="center"/>
    </xf>
    <xf numFmtId="175" fontId="6" fillId="2" borderId="23" xfId="0" applyNumberFormat="1" applyFont="1" applyFill="1" applyBorder="1" applyAlignment="1">
      <alignment horizontal="center" vertical="center"/>
    </xf>
    <xf numFmtId="175" fontId="6" fillId="2" borderId="33" xfId="0" applyNumberFormat="1" applyFont="1" applyFill="1" applyBorder="1" applyAlignment="1">
      <alignment horizontal="center" vertical="center"/>
    </xf>
    <xf numFmtId="175" fontId="6" fillId="2" borderId="3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6" fillId="2" borderId="12" xfId="0" applyFont="1" applyFill="1" applyBorder="1" applyAlignment="1">
      <alignment vertical="center"/>
    </xf>
    <xf numFmtId="175" fontId="6" fillId="2" borderId="12" xfId="0" applyNumberFormat="1" applyFont="1" applyFill="1" applyBorder="1" applyAlignment="1">
      <alignment horizontal="center" vertical="center"/>
    </xf>
    <xf numFmtId="175" fontId="6" fillId="2" borderId="24" xfId="0" applyNumberFormat="1" applyFont="1" applyFill="1" applyBorder="1" applyAlignment="1">
      <alignment horizontal="center" vertical="center"/>
    </xf>
    <xf numFmtId="175" fontId="6" fillId="2" borderId="35" xfId="0" applyNumberFormat="1" applyFont="1" applyFill="1" applyBorder="1" applyAlignment="1">
      <alignment horizontal="center" vertical="center"/>
    </xf>
    <xf numFmtId="168" fontId="0" fillId="2" borderId="10" xfId="0" applyNumberForma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horizontal="left" vertical="center"/>
      <protection locked="0"/>
    </xf>
    <xf numFmtId="173" fontId="0" fillId="3" borderId="12" xfId="0" applyNumberFormat="1" applyFill="1" applyBorder="1" applyAlignment="1" applyProtection="1">
      <alignment horizontal="right" vertical="center"/>
      <protection locked="0"/>
    </xf>
    <xf numFmtId="175" fontId="0" fillId="3" borderId="24" xfId="0" applyNumberFormat="1" applyFill="1" applyBorder="1" applyAlignment="1" applyProtection="1">
      <alignment horizontal="right" vertical="center"/>
      <protection locked="0"/>
    </xf>
    <xf numFmtId="175" fontId="0" fillId="2" borderId="35" xfId="15" applyNumberFormat="1" applyFont="1" applyFill="1" applyBorder="1" applyAlignment="1" applyProtection="1">
      <alignment horizontal="right" vertical="center"/>
      <protection/>
    </xf>
    <xf numFmtId="175" fontId="0" fillId="4" borderId="20" xfId="15" applyNumberFormat="1" applyFont="1" applyFill="1" applyBorder="1" applyAlignment="1" applyProtection="1">
      <alignment horizontal="right" vertical="center"/>
      <protection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168" fontId="0" fillId="2" borderId="16" xfId="0" applyNumberFormat="1" applyFill="1" applyBorder="1" applyAlignment="1">
      <alignment horizontal="center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175" fontId="0" fillId="4" borderId="20" xfId="0" applyNumberFormat="1" applyFill="1" applyBorder="1" applyAlignment="1">
      <alignment horizontal="right" vertical="center"/>
    </xf>
    <xf numFmtId="175" fontId="0" fillId="4" borderId="36" xfId="0" applyNumberFormat="1" applyFill="1" applyBorder="1" applyAlignment="1">
      <alignment horizontal="right" vertical="center"/>
    </xf>
    <xf numFmtId="175" fontId="0" fillId="2" borderId="37" xfId="15" applyNumberFormat="1" applyFont="1" applyFill="1" applyBorder="1" applyAlignment="1" applyProtection="1">
      <alignment vertical="center"/>
      <protection/>
    </xf>
    <xf numFmtId="175" fontId="0" fillId="4" borderId="6" xfId="15" applyNumberFormat="1" applyFont="1" applyFill="1" applyBorder="1" applyAlignment="1" applyProtection="1">
      <alignment horizontal="right" vertical="center"/>
      <protection/>
    </xf>
    <xf numFmtId="0" fontId="10" fillId="2" borderId="38" xfId="0" applyFont="1" applyFill="1" applyBorder="1" applyAlignment="1">
      <alignment horizontal="left" vertical="center"/>
    </xf>
    <xf numFmtId="0" fontId="0" fillId="2" borderId="38" xfId="0" applyFill="1" applyBorder="1" applyAlignment="1">
      <alignment vertical="center"/>
    </xf>
    <xf numFmtId="175" fontId="0" fillId="2" borderId="38" xfId="0" applyNumberFormat="1" applyFill="1" applyBorder="1" applyAlignment="1">
      <alignment horizontal="right" vertical="center"/>
    </xf>
    <xf numFmtId="175" fontId="0" fillId="2" borderId="39" xfId="0" applyNumberFormat="1" applyFill="1" applyBorder="1" applyAlignment="1">
      <alignment horizontal="right" vertical="center"/>
    </xf>
    <xf numFmtId="175" fontId="0" fillId="2" borderId="40" xfId="15" applyNumberFormat="1" applyFont="1" applyFill="1" applyBorder="1" applyAlignment="1" applyProtection="1">
      <alignment horizontal="right" vertical="center"/>
      <protection/>
    </xf>
    <xf numFmtId="168" fontId="0" fillId="2" borderId="31" xfId="0" applyNumberFormat="1" applyFill="1" applyBorder="1" applyAlignment="1">
      <alignment horizontal="center" vertical="center"/>
    </xf>
    <xf numFmtId="175" fontId="6" fillId="2" borderId="0" xfId="0" applyNumberFormat="1" applyFont="1" applyFill="1" applyBorder="1" applyAlignment="1">
      <alignment horizontal="center" vertical="center"/>
    </xf>
    <xf numFmtId="175" fontId="6" fillId="2" borderId="41" xfId="0" applyNumberFormat="1" applyFont="1" applyFill="1" applyBorder="1" applyAlignment="1">
      <alignment horizontal="center" vertical="center"/>
    </xf>
    <xf numFmtId="175" fontId="6" fillId="2" borderId="33" xfId="15" applyNumberFormat="1" applyFont="1" applyFill="1" applyBorder="1" applyAlignment="1" applyProtection="1">
      <alignment horizontal="right" vertical="center"/>
      <protection/>
    </xf>
    <xf numFmtId="175" fontId="6" fillId="2" borderId="34" xfId="15" applyNumberFormat="1" applyFont="1" applyFill="1" applyBorder="1" applyAlignment="1" applyProtection="1">
      <alignment horizontal="right" vertical="center"/>
      <protection/>
    </xf>
    <xf numFmtId="168" fontId="0" fillId="2" borderId="32" xfId="0" applyNumberFormat="1" applyFill="1" applyBorder="1" applyAlignment="1">
      <alignment horizontal="center" vertical="center"/>
    </xf>
    <xf numFmtId="175" fontId="6" fillId="2" borderId="42" xfId="0" applyNumberFormat="1" applyFont="1" applyFill="1" applyBorder="1" applyAlignment="1">
      <alignment horizontal="center" vertical="center"/>
    </xf>
    <xf numFmtId="175" fontId="6" fillId="2" borderId="37" xfId="15" applyNumberFormat="1" applyFont="1" applyFill="1" applyBorder="1" applyAlignment="1" applyProtection="1">
      <alignment horizontal="right" vertical="center"/>
      <protection/>
    </xf>
    <xf numFmtId="175" fontId="6" fillId="2" borderId="20" xfId="15" applyNumberFormat="1" applyFont="1" applyFill="1" applyBorder="1" applyAlignment="1" applyProtection="1">
      <alignment horizontal="right" vertical="center"/>
      <protection/>
    </xf>
    <xf numFmtId="175" fontId="6" fillId="2" borderId="11" xfId="0" applyNumberFormat="1" applyFont="1" applyFill="1" applyBorder="1" applyAlignment="1">
      <alignment horizontal="center" vertical="center"/>
    </xf>
    <xf numFmtId="175" fontId="6" fillId="2" borderId="25" xfId="0" applyNumberFormat="1" applyFont="1" applyFill="1" applyBorder="1" applyAlignment="1">
      <alignment horizontal="center" vertical="center"/>
    </xf>
    <xf numFmtId="175" fontId="6" fillId="2" borderId="35" xfId="15" applyNumberFormat="1" applyFont="1" applyFill="1" applyBorder="1" applyAlignment="1" applyProtection="1">
      <alignment horizontal="right" vertical="center"/>
      <protection/>
    </xf>
    <xf numFmtId="164" fontId="0" fillId="3" borderId="12" xfId="0" applyNumberFormat="1" applyFont="1" applyFill="1" applyBorder="1" applyAlignment="1" applyProtection="1">
      <alignment horizontal="right" vertical="center"/>
      <protection locked="0"/>
    </xf>
    <xf numFmtId="174" fontId="0" fillId="2" borderId="12" xfId="0" applyNumberFormat="1" applyFill="1" applyBorder="1" applyAlignment="1">
      <alignment horizontal="right" vertical="center"/>
    </xf>
    <xf numFmtId="175" fontId="0" fillId="4" borderId="12" xfId="15" applyNumberFormat="1" applyFont="1" applyFill="1" applyBorder="1" applyAlignment="1" applyProtection="1">
      <alignment horizontal="right" vertical="center"/>
      <protection/>
    </xf>
    <xf numFmtId="175" fontId="0" fillId="4" borderId="37" xfId="15" applyNumberFormat="1" applyFont="1" applyFill="1" applyBorder="1" applyAlignment="1" applyProtection="1">
      <alignment horizontal="right" vertical="center"/>
      <protection/>
    </xf>
    <xf numFmtId="175" fontId="0" fillId="2" borderId="12" xfId="15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left" vertical="center"/>
      <protection locked="0"/>
    </xf>
    <xf numFmtId="164" fontId="0" fillId="3" borderId="20" xfId="0" applyNumberFormat="1" applyFill="1" applyBorder="1" applyAlignment="1" applyProtection="1">
      <alignment horizontal="right" vertical="center"/>
      <protection locked="0"/>
    </xf>
    <xf numFmtId="173" fontId="0" fillId="3" borderId="20" xfId="0" applyNumberFormat="1" applyFill="1" applyBorder="1" applyAlignment="1" applyProtection="1">
      <alignment horizontal="right" vertical="center"/>
      <protection locked="0"/>
    </xf>
    <xf numFmtId="175" fontId="0" fillId="3" borderId="36" xfId="0" applyNumberFormat="1" applyFill="1" applyBorder="1" applyAlignment="1" applyProtection="1">
      <alignment horizontal="right" vertical="center"/>
      <protection locked="0"/>
    </xf>
    <xf numFmtId="175" fontId="0" fillId="2" borderId="6" xfId="15" applyNumberFormat="1" applyFont="1" applyFill="1" applyBorder="1" applyAlignment="1" applyProtection="1">
      <alignment horizontal="right" vertical="center"/>
      <protection/>
    </xf>
    <xf numFmtId="0" fontId="0" fillId="2" borderId="38" xfId="0" applyFill="1" applyBorder="1" applyAlignment="1">
      <alignment horizontal="right" vertical="center"/>
    </xf>
    <xf numFmtId="175" fontId="6" fillId="2" borderId="20" xfId="0" applyNumberFormat="1" applyFont="1" applyFill="1" applyBorder="1" applyAlignment="1">
      <alignment horizontal="center" vertical="center"/>
    </xf>
    <xf numFmtId="175" fontId="6" fillId="2" borderId="36" xfId="0" applyNumberFormat="1" applyFont="1" applyFill="1" applyBorder="1" applyAlignment="1">
      <alignment horizontal="center" vertical="center"/>
    </xf>
    <xf numFmtId="168" fontId="0" fillId="2" borderId="43" xfId="0" applyNumberForma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175" fontId="18" fillId="2" borderId="44" xfId="0" applyNumberFormat="1" applyFont="1" applyFill="1" applyBorder="1" applyAlignment="1">
      <alignment horizontal="center" vertical="center"/>
    </xf>
    <xf numFmtId="175" fontId="18" fillId="2" borderId="45" xfId="0" applyNumberFormat="1" applyFont="1" applyFill="1" applyBorder="1" applyAlignment="1">
      <alignment horizontal="center" vertical="center"/>
    </xf>
    <xf numFmtId="175" fontId="18" fillId="2" borderId="46" xfId="15" applyNumberFormat="1" applyFont="1" applyFill="1" applyBorder="1" applyAlignment="1" applyProtection="1">
      <alignment horizontal="center" vertical="center"/>
      <protection/>
    </xf>
    <xf numFmtId="175" fontId="18" fillId="2" borderId="6" xfId="15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0" fillId="3" borderId="12" xfId="0" applyFill="1" applyBorder="1" applyAlignment="1" applyProtection="1">
      <alignment vertical="center"/>
      <protection locked="0"/>
    </xf>
    <xf numFmtId="174" fontId="0" fillId="3" borderId="12" xfId="0" applyNumberFormat="1" applyFill="1" applyBorder="1" applyAlignment="1" applyProtection="1">
      <alignment horizontal="right" vertical="center"/>
      <protection locked="0"/>
    </xf>
    <xf numFmtId="172" fontId="0" fillId="3" borderId="12" xfId="0" applyNumberFormat="1" applyFill="1" applyBorder="1" applyAlignment="1" applyProtection="1">
      <alignment horizontal="right" vertical="center"/>
      <protection locked="0"/>
    </xf>
    <xf numFmtId="174" fontId="0" fillId="4" borderId="37" xfId="15" applyNumberFormat="1" applyFont="1" applyFill="1" applyBorder="1" applyAlignment="1" applyProtection="1">
      <alignment horizontal="right" vertical="center"/>
      <protection/>
    </xf>
    <xf numFmtId="175" fontId="0" fillId="2" borderId="12" xfId="15" applyNumberFormat="1" applyFont="1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 locked="0"/>
    </xf>
    <xf numFmtId="174" fontId="0" fillId="3" borderId="6" xfId="0" applyNumberFormat="1" applyFill="1" applyBorder="1" applyAlignment="1" applyProtection="1">
      <alignment horizontal="right" vertical="center"/>
      <protection locked="0"/>
    </xf>
    <xf numFmtId="173" fontId="0" fillId="3" borderId="6" xfId="0" applyNumberFormat="1" applyFill="1" applyBorder="1" applyAlignment="1" applyProtection="1">
      <alignment horizontal="right" vertical="center"/>
      <protection locked="0"/>
    </xf>
    <xf numFmtId="174" fontId="0" fillId="2" borderId="6" xfId="0" applyNumberFormat="1" applyFill="1" applyBorder="1" applyAlignment="1">
      <alignment horizontal="right" vertical="center"/>
    </xf>
    <xf numFmtId="172" fontId="0" fillId="3" borderId="6" xfId="0" applyNumberFormat="1" applyFill="1" applyBorder="1" applyAlignment="1" applyProtection="1">
      <alignment horizontal="right" vertical="center"/>
      <protection locked="0"/>
    </xf>
    <xf numFmtId="175" fontId="0" fillId="3" borderId="26" xfId="0" applyNumberFormat="1" applyFill="1" applyBorder="1" applyAlignment="1" applyProtection="1">
      <alignment horizontal="right" vertical="center"/>
      <protection locked="0"/>
    </xf>
    <xf numFmtId="174" fontId="6" fillId="2" borderId="0" xfId="0" applyNumberFormat="1" applyFont="1" applyFill="1" applyBorder="1" applyAlignment="1">
      <alignment horizontal="right" vertical="center"/>
    </xf>
    <xf numFmtId="174" fontId="6" fillId="2" borderId="10" xfId="0" applyNumberFormat="1" applyFont="1" applyFill="1" applyBorder="1" applyAlignment="1">
      <alignment horizontal="right" vertical="center"/>
    </xf>
    <xf numFmtId="174" fontId="6" fillId="2" borderId="24" xfId="0" applyNumberFormat="1" applyFont="1" applyFill="1" applyBorder="1" applyAlignment="1">
      <alignment horizontal="right" vertical="center"/>
    </xf>
    <xf numFmtId="174" fontId="6" fillId="4" borderId="35" xfId="15" applyNumberFormat="1" applyFont="1" applyFill="1" applyBorder="1" applyAlignment="1" applyProtection="1">
      <alignment horizontal="right" vertical="center"/>
      <protection/>
    </xf>
    <xf numFmtId="174" fontId="0" fillId="4" borderId="20" xfId="15" applyNumberFormat="1" applyFont="1" applyFill="1" applyBorder="1" applyAlignment="1" applyProtection="1">
      <alignment horizontal="right" vertical="center"/>
      <protection/>
    </xf>
    <xf numFmtId="174" fontId="6" fillId="2" borderId="2" xfId="0" applyNumberFormat="1" applyFont="1" applyFill="1" applyBorder="1" applyAlignment="1">
      <alignment horizontal="right" vertical="center"/>
    </xf>
    <xf numFmtId="173" fontId="0" fillId="3" borderId="1" xfId="0" applyNumberFormat="1" applyFont="1" applyFill="1" applyBorder="1" applyAlignment="1" applyProtection="1">
      <alignment horizontal="right" vertical="center"/>
      <protection locked="0"/>
    </xf>
    <xf numFmtId="173" fontId="0" fillId="2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1" xfId="0" applyNumberFormat="1" applyFont="1" applyFill="1" applyBorder="1" applyAlignment="1">
      <alignment horizontal="right" vertical="center"/>
    </xf>
    <xf numFmtId="175" fontId="0" fillId="3" borderId="23" xfId="0" applyNumberFormat="1" applyFont="1" applyFill="1" applyBorder="1" applyAlignment="1" applyProtection="1">
      <alignment horizontal="right" vertical="center"/>
      <protection locked="0"/>
    </xf>
    <xf numFmtId="175" fontId="0" fillId="2" borderId="20" xfId="15" applyNumberFormat="1" applyFont="1" applyFill="1" applyBorder="1" applyAlignment="1" applyProtection="1">
      <alignment vertical="center"/>
      <protection/>
    </xf>
    <xf numFmtId="174" fontId="6" fillId="4" borderId="6" xfId="15" applyNumberFormat="1" applyFont="1" applyFill="1" applyBorder="1" applyAlignment="1" applyProtection="1">
      <alignment horizontal="right" vertical="center"/>
      <protection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5" fontId="0" fillId="2" borderId="11" xfId="0" applyNumberFormat="1" applyFill="1" applyBorder="1" applyAlignment="1">
      <alignment horizontal="right" vertical="center"/>
    </xf>
    <xf numFmtId="175" fontId="0" fillId="2" borderId="24" xfId="0" applyNumberFormat="1" applyFill="1" applyBorder="1" applyAlignment="1">
      <alignment horizontal="right" vertical="center"/>
    </xf>
    <xf numFmtId="175" fontId="0" fillId="3" borderId="35" xfId="15" applyNumberFormat="1" applyFont="1" applyFill="1" applyBorder="1" applyAlignment="1" applyProtection="1">
      <alignment horizontal="right" vertical="center"/>
      <protection locked="0"/>
    </xf>
    <xf numFmtId="175" fontId="0" fillId="3" borderId="12" xfId="15" applyNumberFormat="1" applyFont="1" applyFill="1" applyBorder="1" applyAlignment="1" applyProtection="1">
      <alignment horizontal="right" vertical="center"/>
      <protection locked="0"/>
    </xf>
    <xf numFmtId="0" fontId="0" fillId="2" borderId="44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5" fontId="0" fillId="3" borderId="6" xfId="15" applyNumberFormat="1" applyFont="1" applyFill="1" applyBorder="1" applyAlignment="1" applyProtection="1">
      <alignment horizontal="right" vertical="center"/>
      <protection locked="0"/>
    </xf>
    <xf numFmtId="0" fontId="0" fillId="2" borderId="38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75" fontId="0" fillId="2" borderId="5" xfId="0" applyNumberFormat="1" applyFill="1" applyBorder="1" applyAlignment="1">
      <alignment horizontal="right" vertical="center"/>
    </xf>
    <xf numFmtId="175" fontId="0" fillId="2" borderId="26" xfId="0" applyNumberFormat="1" applyFill="1" applyBorder="1" applyAlignment="1">
      <alignment horizontal="right" vertical="center"/>
    </xf>
    <xf numFmtId="175" fontId="0" fillId="2" borderId="46" xfId="15" applyNumberFormat="1" applyFont="1" applyFill="1" applyBorder="1" applyAlignment="1" applyProtection="1">
      <alignment horizontal="right" vertical="center"/>
      <protection/>
    </xf>
    <xf numFmtId="175" fontId="0" fillId="2" borderId="16" xfId="15" applyNumberFormat="1" applyFont="1" applyFill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horizontal="center" vertical="center"/>
      <protection locked="0"/>
    </xf>
    <xf numFmtId="175" fontId="0" fillId="3" borderId="11" xfId="0" applyNumberFormat="1" applyFill="1" applyBorder="1" applyAlignment="1" applyProtection="1">
      <alignment horizontal="left" vertical="center"/>
      <protection locked="0"/>
    </xf>
    <xf numFmtId="175" fontId="0" fillId="3" borderId="47" xfId="0" applyNumberFormat="1" applyFill="1" applyBorder="1" applyAlignment="1" applyProtection="1">
      <alignment horizontal="right" vertical="center"/>
      <protection locked="0"/>
    </xf>
    <xf numFmtId="175" fontId="0" fillId="3" borderId="12" xfId="0" applyNumberFormat="1" applyFill="1" applyBorder="1" applyAlignment="1" applyProtection="1">
      <alignment horizontal="right" vertical="center"/>
      <protection locked="0"/>
    </xf>
    <xf numFmtId="175" fontId="0" fillId="3" borderId="35" xfId="0" applyNumberFormat="1" applyFill="1" applyBorder="1" applyAlignment="1" applyProtection="1">
      <alignment horizontal="righ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175" fontId="0" fillId="3" borderId="5" xfId="0" applyNumberFormat="1" applyFill="1" applyBorder="1" applyAlignment="1" applyProtection="1">
      <alignment horizontal="left" vertical="center"/>
      <protection locked="0"/>
    </xf>
    <xf numFmtId="175" fontId="0" fillId="3" borderId="46" xfId="0" applyNumberFormat="1" applyFill="1" applyBorder="1" applyAlignment="1" applyProtection="1">
      <alignment horizontal="right" vertical="center"/>
      <protection locked="0"/>
    </xf>
    <xf numFmtId="175" fontId="0" fillId="3" borderId="6" xfId="0" applyNumberFormat="1" applyFill="1" applyBorder="1" applyAlignment="1" applyProtection="1">
      <alignment horizontal="right" vertical="center"/>
      <protection locked="0"/>
    </xf>
    <xf numFmtId="175" fontId="0" fillId="2" borderId="46" xfId="0" applyNumberFormat="1" applyFill="1" applyBorder="1" applyAlignment="1">
      <alignment horizontal="right" vertical="center"/>
    </xf>
    <xf numFmtId="175" fontId="0" fillId="2" borderId="6" xfId="0" applyNumberFormat="1" applyFill="1" applyBorder="1" applyAlignment="1">
      <alignment horizontal="right" vertical="center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175" fontId="0" fillId="2" borderId="35" xfId="0" applyNumberForma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vertical="center"/>
    </xf>
    <xf numFmtId="175" fontId="16" fillId="2" borderId="11" xfId="0" applyNumberFormat="1" applyFont="1" applyFill="1" applyBorder="1" applyAlignment="1">
      <alignment horizontal="right" vertical="center"/>
    </xf>
    <xf numFmtId="175" fontId="10" fillId="2" borderId="35" xfId="15" applyNumberFormat="1" applyFont="1" applyFill="1" applyBorder="1" applyAlignment="1" applyProtection="1">
      <alignment horizontal="right" vertical="center"/>
      <protection/>
    </xf>
    <xf numFmtId="175" fontId="10" fillId="2" borderId="12" xfId="15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5" fontId="16" fillId="0" borderId="0" xfId="0" applyNumberFormat="1" applyFont="1" applyFill="1" applyBorder="1" applyAlignment="1">
      <alignment horizontal="right" vertical="center"/>
    </xf>
    <xf numFmtId="175" fontId="0" fillId="0" borderId="0" xfId="15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3" borderId="48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73" fontId="11" fillId="2" borderId="12" xfId="0" applyNumberFormat="1" applyFont="1" applyFill="1" applyBorder="1" applyAlignment="1">
      <alignment horizontal="center" vertical="center"/>
    </xf>
    <xf numFmtId="175" fontId="11" fillId="2" borderId="12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>
      <alignment horizontal="center" vertical="center"/>
    </xf>
    <xf numFmtId="174" fontId="6" fillId="2" borderId="15" xfId="0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9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8"/>
  <sheetViews>
    <sheetView view="pageBreakPreview" zoomScale="60" zoomScaleNormal="75" workbookViewId="0" topLeftCell="A16">
      <selection activeCell="B18" sqref="B18"/>
    </sheetView>
  </sheetViews>
  <sheetFormatPr defaultColWidth="11.421875" defaultRowHeight="12.75"/>
  <cols>
    <col min="1" max="1" width="28.00390625" style="1" customWidth="1"/>
    <col min="2" max="2" width="15.00390625" style="2" customWidth="1"/>
    <col min="3" max="5" width="15.00390625" style="1" customWidth="1"/>
    <col min="6" max="6" width="27.00390625" style="1" customWidth="1"/>
    <col min="7" max="16384" width="11.57421875" style="1" customWidth="1"/>
  </cols>
  <sheetData>
    <row r="1" spans="1:6" s="7" customFormat="1" ht="12.75">
      <c r="A1" s="3"/>
      <c r="B1" s="4"/>
      <c r="C1" s="5"/>
      <c r="D1" s="5"/>
      <c r="E1" s="5"/>
      <c r="F1" s="6"/>
    </row>
    <row r="2" spans="1:6" ht="33.75">
      <c r="A2" s="8" t="s">
        <v>0</v>
      </c>
      <c r="B2" s="9"/>
      <c r="C2" s="10"/>
      <c r="D2" s="10"/>
      <c r="E2" s="11" t="s">
        <v>1</v>
      </c>
      <c r="F2" s="12"/>
    </row>
    <row r="3" spans="1:6" ht="19.5" customHeight="1">
      <c r="A3" s="13" t="s">
        <v>2</v>
      </c>
      <c r="B3" s="14"/>
      <c r="C3" s="15"/>
      <c r="D3" s="15"/>
      <c r="E3" s="16" t="s">
        <v>3</v>
      </c>
      <c r="F3" s="17"/>
    </row>
    <row r="4" spans="1:6" ht="19.5" customHeight="1">
      <c r="A4" s="18" t="s">
        <v>4</v>
      </c>
      <c r="B4" s="19"/>
      <c r="C4" s="20"/>
      <c r="D4" s="20"/>
      <c r="E4" s="21" t="s">
        <v>5</v>
      </c>
      <c r="F4" s="22"/>
    </row>
    <row r="5" spans="1:6" ht="19.5" customHeight="1">
      <c r="A5" s="18"/>
      <c r="B5" s="23"/>
      <c r="C5" s="20"/>
      <c r="D5" s="20"/>
      <c r="E5" s="24" t="s">
        <v>6</v>
      </c>
      <c r="F5" s="22"/>
    </row>
    <row r="6" spans="1:6" ht="19.5" customHeight="1">
      <c r="A6" s="18"/>
      <c r="B6" s="23"/>
      <c r="C6" s="20"/>
      <c r="D6" s="20"/>
      <c r="E6" s="21" t="s">
        <v>7</v>
      </c>
      <c r="F6" s="25"/>
    </row>
    <row r="7" spans="1:6" ht="19.5" customHeight="1">
      <c r="A7" s="26" t="s">
        <v>8</v>
      </c>
      <c r="B7" s="19" t="s">
        <v>209</v>
      </c>
      <c r="C7" s="27"/>
      <c r="D7" s="27"/>
      <c r="E7" s="21" t="s">
        <v>9</v>
      </c>
      <c r="F7" s="25"/>
    </row>
    <row r="8" spans="1:6" ht="19.5" customHeight="1">
      <c r="A8" s="18"/>
      <c r="B8" s="19"/>
      <c r="C8" s="27"/>
      <c r="D8" s="27"/>
      <c r="E8" s="21" t="s">
        <v>10</v>
      </c>
      <c r="F8" s="25"/>
    </row>
    <row r="9" spans="1:6" ht="19.5" customHeight="1">
      <c r="A9" s="26"/>
      <c r="B9" s="28"/>
      <c r="C9" s="27"/>
      <c r="D9" s="27"/>
      <c r="E9" s="29"/>
      <c r="F9" s="22"/>
    </row>
    <row r="10" spans="1:7" ht="19.5" customHeight="1">
      <c r="A10" s="30" t="s">
        <v>11</v>
      </c>
      <c r="B10" s="31">
        <v>30000</v>
      </c>
      <c r="C10" s="32"/>
      <c r="D10" s="33"/>
      <c r="E10" s="34"/>
      <c r="F10" s="35"/>
      <c r="G10" s="36"/>
    </row>
    <row r="11" spans="1:6" ht="19.5" customHeight="1">
      <c r="A11" s="18" t="s">
        <v>12</v>
      </c>
      <c r="B11" s="23" t="s">
        <v>210</v>
      </c>
      <c r="C11" s="20"/>
      <c r="D11" s="20"/>
      <c r="E11" s="37"/>
      <c r="F11" s="22"/>
    </row>
    <row r="12" spans="1:6" ht="19.5" customHeight="1">
      <c r="A12" s="18"/>
      <c r="B12" s="23"/>
      <c r="C12" s="20"/>
      <c r="D12" s="20"/>
      <c r="E12" s="37"/>
      <c r="F12" s="22"/>
    </row>
    <row r="13" spans="1:8" ht="19.5" customHeight="1">
      <c r="A13" s="18" t="s">
        <v>13</v>
      </c>
      <c r="B13" s="23" t="s">
        <v>212</v>
      </c>
      <c r="C13" s="20"/>
      <c r="D13" s="20"/>
      <c r="E13" s="21" t="s">
        <v>14</v>
      </c>
      <c r="F13" s="408" t="s">
        <v>211</v>
      </c>
      <c r="H13" s="38" t="s">
        <v>15</v>
      </c>
    </row>
    <row r="14" spans="1:6" ht="19.5" customHeight="1">
      <c r="A14" s="18"/>
      <c r="B14" s="23"/>
      <c r="C14" s="20"/>
      <c r="D14" s="20"/>
      <c r="E14" s="37"/>
      <c r="F14" s="22"/>
    </row>
    <row r="15" spans="1:6" ht="19.5" customHeight="1">
      <c r="A15" s="18" t="s">
        <v>16</v>
      </c>
      <c r="B15" s="23"/>
      <c r="C15" s="20"/>
      <c r="D15" s="20"/>
      <c r="E15" s="37"/>
      <c r="F15" s="22"/>
    </row>
    <row r="16" spans="1:6" ht="19.5" customHeight="1">
      <c r="A16" s="39" t="s">
        <v>15</v>
      </c>
      <c r="B16" s="23"/>
      <c r="C16" s="23"/>
      <c r="D16" s="23"/>
      <c r="E16" s="40"/>
      <c r="F16" s="22"/>
    </row>
    <row r="17" spans="1:6" ht="19.5" customHeight="1">
      <c r="A17" s="18" t="s">
        <v>17</v>
      </c>
      <c r="B17" s="23" t="s">
        <v>226</v>
      </c>
      <c r="C17" s="23"/>
      <c r="D17" s="23"/>
      <c r="E17" s="40"/>
      <c r="F17" s="22"/>
    </row>
    <row r="18" spans="1:6" ht="19.5" customHeight="1">
      <c r="A18" s="18"/>
      <c r="B18" s="23"/>
      <c r="C18" s="23"/>
      <c r="D18" s="23"/>
      <c r="E18" s="40"/>
      <c r="F18" s="22"/>
    </row>
    <row r="19" spans="1:6" ht="19.5" customHeight="1">
      <c r="A19" s="18"/>
      <c r="B19" s="23"/>
      <c r="C19" s="23"/>
      <c r="D19" s="23"/>
      <c r="E19" s="40"/>
      <c r="F19" s="22"/>
    </row>
    <row r="20" spans="1:6" ht="19.5" customHeight="1">
      <c r="A20" s="18"/>
      <c r="B20" s="23" t="s">
        <v>222</v>
      </c>
      <c r="C20" s="23"/>
      <c r="D20" s="23"/>
      <c r="E20" s="40"/>
      <c r="F20" s="22"/>
    </row>
    <row r="21" spans="1:6" ht="19.5" customHeight="1">
      <c r="A21" s="18"/>
      <c r="B21" s="23"/>
      <c r="C21" s="23"/>
      <c r="D21" s="23"/>
      <c r="E21" s="40"/>
      <c r="F21" s="22"/>
    </row>
    <row r="22" spans="1:6" ht="19.5" customHeight="1">
      <c r="A22" s="18" t="s">
        <v>151</v>
      </c>
      <c r="B22" s="23" t="s">
        <v>213</v>
      </c>
      <c r="C22" s="23"/>
      <c r="D22" s="23"/>
      <c r="E22" s="40"/>
      <c r="F22" s="22"/>
    </row>
    <row r="23" spans="1:6" ht="19.5" customHeight="1">
      <c r="A23" s="18" t="s">
        <v>223</v>
      </c>
      <c r="B23" s="23" t="s">
        <v>214</v>
      </c>
      <c r="C23" s="23"/>
      <c r="D23" s="23"/>
      <c r="E23" s="40"/>
      <c r="F23" s="22"/>
    </row>
    <row r="24" spans="1:6" ht="19.5" customHeight="1">
      <c r="A24" s="41"/>
      <c r="B24" s="23" t="s">
        <v>221</v>
      </c>
      <c r="C24" s="42"/>
      <c r="D24" s="42"/>
      <c r="E24" s="43"/>
      <c r="F24" s="44"/>
    </row>
    <row r="25" spans="1:6" ht="19.5" customHeight="1">
      <c r="A25" s="45" t="s">
        <v>18</v>
      </c>
      <c r="B25" s="46"/>
      <c r="C25" s="46"/>
      <c r="D25" s="46"/>
      <c r="E25" s="47"/>
      <c r="F25" s="35"/>
    </row>
    <row r="26" spans="1:6" ht="19.5" customHeight="1">
      <c r="A26" s="39" t="s">
        <v>19</v>
      </c>
      <c r="B26" s="23"/>
      <c r="C26" s="23"/>
      <c r="D26" s="23"/>
      <c r="E26" s="40"/>
      <c r="F26" s="22"/>
    </row>
    <row r="27" spans="1:6" ht="19.5" customHeight="1">
      <c r="A27" s="18"/>
      <c r="B27" s="48"/>
      <c r="C27" s="23"/>
      <c r="D27" s="23"/>
      <c r="E27" s="40"/>
      <c r="F27" s="22"/>
    </row>
    <row r="28" spans="1:6" ht="19.5" customHeight="1">
      <c r="A28" s="49"/>
      <c r="B28" s="48"/>
      <c r="C28" s="23"/>
      <c r="D28" s="23"/>
      <c r="E28" s="40"/>
      <c r="F28" s="22"/>
    </row>
    <row r="29" spans="1:6" ht="19.5" customHeight="1">
      <c r="A29" s="49"/>
      <c r="B29" s="48"/>
      <c r="C29" s="23"/>
      <c r="D29" s="23"/>
      <c r="E29" s="40"/>
      <c r="F29" s="22"/>
    </row>
    <row r="30" spans="1:6" ht="19.5" customHeight="1">
      <c r="A30" s="49"/>
      <c r="B30" s="48"/>
      <c r="C30" s="23"/>
      <c r="D30" s="23"/>
      <c r="E30" s="40"/>
      <c r="F30" s="22"/>
    </row>
    <row r="31" spans="1:6" ht="19.5" customHeight="1">
      <c r="A31" s="49"/>
      <c r="B31" s="48"/>
      <c r="C31" s="23"/>
      <c r="D31" s="23"/>
      <c r="E31" s="40"/>
      <c r="F31" s="22"/>
    </row>
    <row r="32" spans="1:6" ht="19.5" customHeight="1">
      <c r="A32" s="54" t="s">
        <v>224</v>
      </c>
      <c r="B32" s="48" t="s">
        <v>225</v>
      </c>
      <c r="C32" s="23"/>
      <c r="D32" s="23"/>
      <c r="E32" s="40"/>
      <c r="F32" s="22"/>
    </row>
    <row r="33" spans="1:6" ht="19.5" customHeight="1">
      <c r="A33" s="18" t="s">
        <v>20</v>
      </c>
      <c r="B33" s="23"/>
      <c r="C33" s="23"/>
      <c r="D33" s="23"/>
      <c r="E33" s="40"/>
      <c r="F33" s="22"/>
    </row>
    <row r="34" spans="1:6" ht="19.5" customHeight="1">
      <c r="A34" s="18" t="s">
        <v>21</v>
      </c>
      <c r="B34" s="23" t="s">
        <v>215</v>
      </c>
      <c r="C34" s="23"/>
      <c r="D34" s="23"/>
      <c r="E34" s="40"/>
      <c r="F34" s="22"/>
    </row>
    <row r="35" spans="1:6" ht="19.5" customHeight="1">
      <c r="A35" s="18" t="s">
        <v>22</v>
      </c>
      <c r="B35" s="23" t="s">
        <v>216</v>
      </c>
      <c r="C35" s="23"/>
      <c r="D35" s="23"/>
      <c r="E35" s="40"/>
      <c r="F35" s="22"/>
    </row>
    <row r="36" spans="1:6" ht="19.5" customHeight="1">
      <c r="A36" s="50"/>
      <c r="B36" s="23" t="s">
        <v>217</v>
      </c>
      <c r="C36" s="23"/>
      <c r="D36" s="23"/>
      <c r="E36" s="40"/>
      <c r="F36" s="22"/>
    </row>
    <row r="37" spans="1:6" ht="19.5" customHeight="1">
      <c r="A37" s="39" t="s">
        <v>15</v>
      </c>
      <c r="B37" s="48"/>
      <c r="C37" s="23"/>
      <c r="D37" s="23"/>
      <c r="E37" s="40"/>
      <c r="F37" s="22"/>
    </row>
    <row r="38" spans="1:42" ht="19.5" customHeight="1">
      <c r="A38" s="39" t="s">
        <v>23</v>
      </c>
      <c r="B38" s="48" t="s">
        <v>218</v>
      </c>
      <c r="C38" s="23"/>
      <c r="D38" s="23"/>
      <c r="E38" s="40"/>
      <c r="F38" s="22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19.5" customHeight="1">
      <c r="A39" s="18" t="s">
        <v>15</v>
      </c>
      <c r="B39" s="48"/>
      <c r="C39" s="23"/>
      <c r="D39" s="23"/>
      <c r="E39" s="40"/>
      <c r="F39" s="22"/>
      <c r="G39" s="51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ht="19.5" customHeight="1">
      <c r="A40" s="18" t="s">
        <v>15</v>
      </c>
      <c r="B40" s="48"/>
      <c r="C40" s="23"/>
      <c r="D40" s="23"/>
      <c r="E40" s="40"/>
      <c r="F40" s="22"/>
      <c r="G40" s="51"/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ht="19.5" customHeight="1">
      <c r="A41" s="18" t="s">
        <v>24</v>
      </c>
      <c r="B41" s="48" t="s">
        <v>219</v>
      </c>
      <c r="C41" s="23"/>
      <c r="D41" s="23"/>
      <c r="E41" s="40"/>
      <c r="F41" s="2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ht="19.5" customHeight="1">
      <c r="A42" s="53" t="s">
        <v>25</v>
      </c>
      <c r="B42" s="48"/>
      <c r="C42" s="23"/>
      <c r="D42" s="23"/>
      <c r="E42" s="40"/>
      <c r="F42" s="2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ht="19.5" customHeight="1">
      <c r="A43" s="53" t="s">
        <v>26</v>
      </c>
      <c r="B43" s="48" t="s">
        <v>220</v>
      </c>
      <c r="C43" s="23"/>
      <c r="D43" s="23"/>
      <c r="E43" s="40"/>
      <c r="F43" s="2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ht="19.5" customHeight="1">
      <c r="A44" s="54"/>
      <c r="B44" s="48"/>
      <c r="C44" s="23"/>
      <c r="D44" s="23"/>
      <c r="E44" s="40"/>
      <c r="F44" s="2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ht="19.5" customHeight="1">
      <c r="A45" s="54"/>
      <c r="B45" s="48"/>
      <c r="C45" s="23"/>
      <c r="D45" s="23"/>
      <c r="E45" s="40"/>
      <c r="F45" s="22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ht="19.5" customHeight="1">
      <c r="A46" s="53"/>
      <c r="B46" s="48"/>
      <c r="C46" s="23"/>
      <c r="D46" s="23"/>
      <c r="E46" s="40"/>
      <c r="F46" s="22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ht="19.5" customHeight="1">
      <c r="A47" s="54"/>
      <c r="B47" s="48"/>
      <c r="C47" s="23"/>
      <c r="D47" s="23"/>
      <c r="E47" s="40"/>
      <c r="F47" s="22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ht="19.5" customHeight="1">
      <c r="A48" s="39" t="s">
        <v>27</v>
      </c>
      <c r="B48" s="48"/>
      <c r="C48" s="23"/>
      <c r="D48" s="23"/>
      <c r="E48" s="40"/>
      <c r="F48" s="22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ht="19.5" customHeight="1">
      <c r="A49" s="54"/>
      <c r="B49" s="48"/>
      <c r="C49" s="23"/>
      <c r="D49" s="23"/>
      <c r="E49" s="40"/>
      <c r="F49" s="22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6" ht="19.5" customHeight="1">
      <c r="A50" s="55"/>
      <c r="B50" s="56"/>
      <c r="C50" s="55"/>
      <c r="D50" s="55"/>
      <c r="E50" s="55"/>
      <c r="F50" s="57" t="s">
        <v>15</v>
      </c>
    </row>
    <row r="51" spans="1:6" ht="19.5" customHeight="1">
      <c r="A51" s="55"/>
      <c r="B51" s="56"/>
      <c r="C51" s="55"/>
      <c r="D51" s="55"/>
      <c r="E51" s="55"/>
      <c r="F51" s="57"/>
    </row>
    <row r="52" spans="1:6" ht="19.5" customHeight="1">
      <c r="A52" s="55"/>
      <c r="B52" s="56"/>
      <c r="C52" s="58"/>
      <c r="D52" s="55"/>
      <c r="E52" s="55"/>
      <c r="F52" s="57"/>
    </row>
    <row r="53" spans="1:6" ht="19.5" customHeight="1">
      <c r="A53" s="55"/>
      <c r="B53" s="56"/>
      <c r="C53" s="55"/>
      <c r="D53" s="55"/>
      <c r="E53" s="55"/>
      <c r="F53" s="57"/>
    </row>
    <row r="54" spans="1:6" ht="19.5" customHeight="1">
      <c r="A54" s="55"/>
      <c r="B54" s="56"/>
      <c r="C54" s="55"/>
      <c r="D54" s="55"/>
      <c r="E54" s="55"/>
      <c r="F54" s="57"/>
    </row>
    <row r="55" spans="1:6" ht="19.5" customHeight="1">
      <c r="A55" s="55"/>
      <c r="B55" s="56"/>
      <c r="C55" s="55"/>
      <c r="D55" s="55"/>
      <c r="E55" s="55"/>
      <c r="F55" s="57"/>
    </row>
    <row r="56" spans="1:6" ht="19.5" customHeight="1">
      <c r="A56" s="55"/>
      <c r="B56" s="56"/>
      <c r="C56" s="55"/>
      <c r="D56" s="55"/>
      <c r="E56" s="55"/>
      <c r="F56" s="57"/>
    </row>
    <row r="57" spans="1:6" ht="12.75">
      <c r="A57" s="55"/>
      <c r="B57" s="56"/>
      <c r="C57" s="55"/>
      <c r="D57" s="55"/>
      <c r="E57" s="55"/>
      <c r="F57" s="57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</sheetData>
  <printOptions/>
  <pageMargins left="0.8" right="0.25972222222222224" top="0.55" bottom="0.4201388888888889" header="0.5118055555555556" footer="0.5118055555555556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192"/>
  <sheetViews>
    <sheetView workbookViewId="0" topLeftCell="A31">
      <selection activeCell="O47" sqref="O47"/>
    </sheetView>
  </sheetViews>
  <sheetFormatPr defaultColWidth="11.421875" defaultRowHeight="12.75"/>
  <cols>
    <col min="1" max="13" width="9.8515625" style="1" customWidth="1"/>
    <col min="14" max="16384" width="11.57421875" style="1" customWidth="1"/>
  </cols>
  <sheetData>
    <row r="1" s="7" customFormat="1" ht="12.75"/>
    <row r="2" spans="1:65" ht="16.5" customHeight="1">
      <c r="A2" s="60" t="s">
        <v>28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3" t="str">
        <f>Beschreibung!B7</f>
        <v>Flyer "Marktforschungsinstitut"</v>
      </c>
      <c r="M2" s="64" t="s">
        <v>29</v>
      </c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65" ht="12.7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5" ht="12.7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5" ht="12.75">
      <c r="A5" s="69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</row>
    <row r="6" spans="1:65" ht="12.75">
      <c r="A6" s="66"/>
      <c r="B6" s="70"/>
      <c r="C6" s="70"/>
      <c r="D6" s="67"/>
      <c r="E6" s="67"/>
      <c r="F6" s="67"/>
      <c r="G6" s="67"/>
      <c r="H6" s="67"/>
      <c r="I6" s="71"/>
      <c r="J6" s="67"/>
      <c r="K6" s="72" t="s">
        <v>15</v>
      </c>
      <c r="L6" s="67"/>
      <c r="M6" s="68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</row>
    <row r="7" spans="1:65" ht="15.75">
      <c r="A7" s="73" t="s">
        <v>31</v>
      </c>
      <c r="B7" s="70"/>
      <c r="C7" s="70"/>
      <c r="D7" s="67"/>
      <c r="E7" s="67"/>
      <c r="F7" s="67"/>
      <c r="G7" s="67"/>
      <c r="H7" s="67"/>
      <c r="I7" s="67"/>
      <c r="J7" s="67"/>
      <c r="K7" s="70"/>
      <c r="L7" s="67"/>
      <c r="M7" s="68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</row>
    <row r="8" spans="1:65" ht="15.75">
      <c r="A8" s="49"/>
      <c r="B8" s="74"/>
      <c r="C8" s="75"/>
      <c r="D8" s="67"/>
      <c r="E8" s="76"/>
      <c r="F8" s="76"/>
      <c r="G8" s="76"/>
      <c r="H8" s="76"/>
      <c r="I8" s="76"/>
      <c r="J8" s="76"/>
      <c r="K8" s="77"/>
      <c r="L8" s="76"/>
      <c r="M8" s="68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</row>
    <row r="9" spans="1:65" ht="15.75" customHeight="1">
      <c r="A9" s="78" t="s">
        <v>32</v>
      </c>
      <c r="B9" s="79">
        <v>12</v>
      </c>
      <c r="C9" s="80"/>
      <c r="D9" s="67"/>
      <c r="E9" s="76"/>
      <c r="F9" s="76"/>
      <c r="G9" s="76"/>
      <c r="H9" s="76"/>
      <c r="I9" s="76"/>
      <c r="J9" s="76"/>
      <c r="K9" s="77"/>
      <c r="L9" s="76"/>
      <c r="M9" s="68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</row>
    <row r="10" spans="1:65" ht="15.75" customHeight="1">
      <c r="A10" s="78" t="s">
        <v>33</v>
      </c>
      <c r="B10" s="79">
        <v>3</v>
      </c>
      <c r="C10" s="80"/>
      <c r="D10" s="67"/>
      <c r="E10" s="76"/>
      <c r="F10" s="76"/>
      <c r="G10" s="76"/>
      <c r="H10" s="76" t="s">
        <v>15</v>
      </c>
      <c r="I10" s="76"/>
      <c r="J10" s="76"/>
      <c r="K10" s="77"/>
      <c r="L10" s="76"/>
      <c r="M10" s="68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</row>
    <row r="11" spans="1:65" ht="15.75" customHeight="1">
      <c r="A11" s="78" t="s">
        <v>34</v>
      </c>
      <c r="B11" s="79">
        <v>639</v>
      </c>
      <c r="C11" s="80"/>
      <c r="D11" s="67"/>
      <c r="E11" s="76"/>
      <c r="F11" s="76"/>
      <c r="G11" s="76"/>
      <c r="H11" s="76"/>
      <c r="I11" s="76"/>
      <c r="J11" s="76"/>
      <c r="K11" s="77"/>
      <c r="L11" s="76"/>
      <c r="M11" s="68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</row>
    <row r="12" spans="1:65" ht="15.75" customHeight="1">
      <c r="A12" s="78" t="s">
        <v>33</v>
      </c>
      <c r="B12" s="79">
        <v>3</v>
      </c>
      <c r="C12" s="80"/>
      <c r="D12" s="81" t="s">
        <v>15</v>
      </c>
      <c r="E12" s="76"/>
      <c r="F12" s="76"/>
      <c r="G12" s="76"/>
      <c r="H12" s="76"/>
      <c r="I12" s="76"/>
      <c r="J12" s="76"/>
      <c r="K12" s="77"/>
      <c r="L12" s="76"/>
      <c r="M12" s="68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</row>
    <row r="13" spans="1:65" ht="15.75" customHeight="1">
      <c r="A13" s="78" t="s">
        <v>34</v>
      </c>
      <c r="B13" s="79"/>
      <c r="C13" s="80"/>
      <c r="D13" s="67"/>
      <c r="E13" s="76"/>
      <c r="F13" s="76"/>
      <c r="G13" s="76"/>
      <c r="H13" s="76"/>
      <c r="I13" s="76"/>
      <c r="J13" s="76"/>
      <c r="K13" s="77"/>
      <c r="L13" s="76"/>
      <c r="M13" s="68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</row>
    <row r="14" spans="1:65" ht="15.75" customHeight="1">
      <c r="A14" s="78" t="s">
        <v>33</v>
      </c>
      <c r="B14" s="79"/>
      <c r="C14" s="80"/>
      <c r="D14" s="67"/>
      <c r="E14" s="76"/>
      <c r="F14" s="76"/>
      <c r="G14" s="76"/>
      <c r="H14" s="76"/>
      <c r="I14" s="76"/>
      <c r="J14" s="76"/>
      <c r="K14" s="77"/>
      <c r="L14" s="76"/>
      <c r="M14" s="68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</row>
    <row r="15" spans="1:65" ht="15.75" customHeight="1">
      <c r="A15" s="78" t="s">
        <v>34</v>
      </c>
      <c r="B15" s="79"/>
      <c r="C15" s="80"/>
      <c r="D15" s="67"/>
      <c r="E15" s="76"/>
      <c r="F15" s="76"/>
      <c r="G15" s="76"/>
      <c r="H15" s="76"/>
      <c r="I15" s="76"/>
      <c r="J15" s="76"/>
      <c r="K15" s="77"/>
      <c r="L15" s="76"/>
      <c r="M15" s="68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</row>
    <row r="16" spans="1:65" ht="15.75" customHeight="1">
      <c r="A16" s="78" t="s">
        <v>33</v>
      </c>
      <c r="B16" s="79"/>
      <c r="C16" s="80"/>
      <c r="D16" s="67"/>
      <c r="E16" s="76"/>
      <c r="F16" s="76"/>
      <c r="G16" s="76"/>
      <c r="H16" s="76"/>
      <c r="I16" s="76"/>
      <c r="J16" s="76"/>
      <c r="K16" s="77"/>
      <c r="L16" s="76"/>
      <c r="M16" s="68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</row>
    <row r="17" spans="1:65" ht="15.75" customHeight="1">
      <c r="A17" s="78" t="s">
        <v>34</v>
      </c>
      <c r="B17" s="79"/>
      <c r="C17" s="80"/>
      <c r="D17" s="67"/>
      <c r="E17" s="76"/>
      <c r="F17" s="76"/>
      <c r="G17" s="76"/>
      <c r="H17" s="76"/>
      <c r="I17" s="76"/>
      <c r="J17" s="76"/>
      <c r="K17" s="82" t="s">
        <v>15</v>
      </c>
      <c r="L17" s="76"/>
      <c r="M17" s="68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</row>
    <row r="18" spans="1:65" ht="15.75" customHeight="1">
      <c r="A18" s="78" t="s">
        <v>33</v>
      </c>
      <c r="B18" s="79"/>
      <c r="C18" s="80"/>
      <c r="D18" s="67"/>
      <c r="E18" s="76"/>
      <c r="F18" s="76"/>
      <c r="G18" s="76"/>
      <c r="H18" s="76"/>
      <c r="I18" s="76"/>
      <c r="J18" s="76"/>
      <c r="K18" s="82" t="s">
        <v>15</v>
      </c>
      <c r="L18" s="76"/>
      <c r="M18" s="68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</row>
    <row r="19" spans="1:65" ht="15.75" customHeight="1">
      <c r="A19" s="78" t="s">
        <v>35</v>
      </c>
      <c r="B19" s="79">
        <v>10</v>
      </c>
      <c r="C19" s="80"/>
      <c r="D19" s="67"/>
      <c r="E19" s="76"/>
      <c r="F19" s="76"/>
      <c r="G19" s="83"/>
      <c r="H19" s="84" t="s">
        <v>15</v>
      </c>
      <c r="I19" s="76"/>
      <c r="J19" s="76"/>
      <c r="K19" s="77"/>
      <c r="L19" s="76"/>
      <c r="M19" s="68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</row>
    <row r="20" spans="1:65" ht="15.75" customHeight="1">
      <c r="A20" s="85" t="s">
        <v>33</v>
      </c>
      <c r="B20" s="86"/>
      <c r="C20" s="87"/>
      <c r="D20" s="67"/>
      <c r="E20" s="76"/>
      <c r="F20" s="76"/>
      <c r="G20" s="76"/>
      <c r="H20" s="76"/>
      <c r="I20" s="76"/>
      <c r="J20" s="76"/>
      <c r="K20" s="77"/>
      <c r="L20" s="76"/>
      <c r="M20" s="68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</row>
    <row r="21" spans="1:65" ht="15.75">
      <c r="A21" s="88" t="s">
        <v>36</v>
      </c>
      <c r="B21" s="89">
        <f>SUM(B9:B20)</f>
        <v>667</v>
      </c>
      <c r="C21" s="90">
        <f>SUM(C9:C20)</f>
        <v>0</v>
      </c>
      <c r="D21" s="67"/>
      <c r="E21" s="76"/>
      <c r="F21" s="76"/>
      <c r="G21" s="76"/>
      <c r="H21" s="76"/>
      <c r="I21" s="76"/>
      <c r="J21" s="76"/>
      <c r="K21" s="77"/>
      <c r="L21" s="76"/>
      <c r="M21" s="68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</row>
    <row r="22" spans="1:65" ht="15.75">
      <c r="A22" s="91"/>
      <c r="B22" s="92"/>
      <c r="C22" s="70"/>
      <c r="D22" s="67"/>
      <c r="E22" s="76"/>
      <c r="F22" s="76"/>
      <c r="G22" s="76"/>
      <c r="H22" s="76"/>
      <c r="I22" s="76"/>
      <c r="J22" s="76"/>
      <c r="K22" s="77"/>
      <c r="L22" s="76"/>
      <c r="M22" s="68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</row>
    <row r="23" spans="1:65" ht="15.75">
      <c r="A23" s="73" t="s">
        <v>37</v>
      </c>
      <c r="B23" s="92"/>
      <c r="C23" s="70"/>
      <c r="D23" s="67"/>
      <c r="E23" s="76"/>
      <c r="F23" s="76"/>
      <c r="G23" s="76"/>
      <c r="H23" s="76"/>
      <c r="I23" s="76"/>
      <c r="J23" s="76"/>
      <c r="K23" s="77"/>
      <c r="L23" s="76"/>
      <c r="M23" s="68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</row>
    <row r="24" spans="1:65" ht="15.75">
      <c r="A24" s="49"/>
      <c r="B24" s="74"/>
      <c r="C24" s="75"/>
      <c r="D24" s="67"/>
      <c r="E24" s="76"/>
      <c r="F24" s="76"/>
      <c r="G24" s="76"/>
      <c r="H24" s="76"/>
      <c r="I24" s="76"/>
      <c r="J24" s="76"/>
      <c r="K24" s="77"/>
      <c r="L24" s="76"/>
      <c r="M24" s="68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</row>
    <row r="25" spans="1:65" ht="15.75" customHeight="1">
      <c r="A25" s="78" t="s">
        <v>33</v>
      </c>
      <c r="B25" s="79">
        <v>3</v>
      </c>
      <c r="C25" s="80"/>
      <c r="D25" s="67"/>
      <c r="E25" s="76"/>
      <c r="F25" s="76"/>
      <c r="G25" s="76"/>
      <c r="H25" s="76"/>
      <c r="I25" s="76"/>
      <c r="J25" s="76"/>
      <c r="K25" s="77"/>
      <c r="L25" s="76"/>
      <c r="M25" s="68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</row>
    <row r="26" spans="1:65" ht="15.75" customHeight="1">
      <c r="A26" s="78" t="s">
        <v>34</v>
      </c>
      <c r="B26" s="79">
        <v>297</v>
      </c>
      <c r="C26" s="80"/>
      <c r="D26" s="67"/>
      <c r="E26" s="76"/>
      <c r="F26" s="76"/>
      <c r="G26" s="76"/>
      <c r="H26" s="76"/>
      <c r="I26" s="76"/>
      <c r="J26" s="76"/>
      <c r="K26" s="82" t="s">
        <v>15</v>
      </c>
      <c r="L26" s="76"/>
      <c r="M26" s="68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</row>
    <row r="27" spans="1:65" ht="15.75" customHeight="1">
      <c r="A27" s="78" t="s">
        <v>33</v>
      </c>
      <c r="B27" s="79">
        <v>6</v>
      </c>
      <c r="C27" s="80"/>
      <c r="D27" s="67"/>
      <c r="E27" s="76"/>
      <c r="F27" s="76"/>
      <c r="G27" s="76"/>
      <c r="H27" s="76"/>
      <c r="I27" s="76"/>
      <c r="J27" s="76"/>
      <c r="K27" s="77"/>
      <c r="L27" s="76"/>
      <c r="M27" s="68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</row>
    <row r="28" spans="1:65" ht="15.75" customHeight="1">
      <c r="A28" s="78" t="s">
        <v>34</v>
      </c>
      <c r="B28" s="79">
        <v>297</v>
      </c>
      <c r="C28" s="80"/>
      <c r="D28" s="67"/>
      <c r="E28" s="76"/>
      <c r="F28" s="76"/>
      <c r="G28" s="76"/>
      <c r="H28" s="76"/>
      <c r="I28" s="76"/>
      <c r="J28" s="76"/>
      <c r="K28" s="77"/>
      <c r="L28" s="76"/>
      <c r="M28" s="68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</row>
    <row r="29" spans="1:65" ht="15.75" customHeight="1">
      <c r="A29" s="78" t="s">
        <v>33</v>
      </c>
      <c r="B29" s="79">
        <v>6</v>
      </c>
      <c r="C29" s="80" t="s">
        <v>15</v>
      </c>
      <c r="D29" s="67"/>
      <c r="E29" s="76"/>
      <c r="F29" s="76"/>
      <c r="G29" s="76"/>
      <c r="H29" s="76"/>
      <c r="I29" s="76"/>
      <c r="J29" s="76"/>
      <c r="K29" s="77"/>
      <c r="L29" s="76"/>
      <c r="M29" s="68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</row>
    <row r="30" spans="1:65" ht="15.75" customHeight="1">
      <c r="A30" s="78" t="s">
        <v>34</v>
      </c>
      <c r="B30" s="79">
        <v>297</v>
      </c>
      <c r="C30" s="80"/>
      <c r="D30" s="67"/>
      <c r="E30" s="76"/>
      <c r="F30" s="76"/>
      <c r="G30" s="76"/>
      <c r="H30" s="76"/>
      <c r="I30" s="76"/>
      <c r="J30" s="76"/>
      <c r="K30" s="77"/>
      <c r="L30" s="76"/>
      <c r="M30" s="68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</row>
    <row r="31" spans="1:65" ht="15.75" customHeight="1">
      <c r="A31" s="78" t="s">
        <v>33</v>
      </c>
      <c r="B31" s="79">
        <v>3</v>
      </c>
      <c r="C31" s="80"/>
      <c r="D31" s="67"/>
      <c r="E31" s="76"/>
      <c r="F31" s="76"/>
      <c r="G31" s="76"/>
      <c r="H31" s="76"/>
      <c r="I31" s="76"/>
      <c r="J31" s="76"/>
      <c r="K31" s="77"/>
      <c r="L31" s="76"/>
      <c r="M31" s="68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</row>
    <row r="32" spans="1:65" ht="15.75" customHeight="1">
      <c r="A32" s="78" t="s">
        <v>34</v>
      </c>
      <c r="B32" s="79"/>
      <c r="C32" s="80"/>
      <c r="D32" s="81"/>
      <c r="E32" s="76"/>
      <c r="F32" s="76"/>
      <c r="G32" s="76"/>
      <c r="H32" s="76"/>
      <c r="I32" s="76"/>
      <c r="J32" s="76"/>
      <c r="K32" s="77"/>
      <c r="L32" s="76"/>
      <c r="M32" s="68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</row>
    <row r="33" spans="1:65" ht="15.75" customHeight="1">
      <c r="A33" s="85" t="s">
        <v>33</v>
      </c>
      <c r="B33" s="86"/>
      <c r="C33" s="87"/>
      <c r="D33" s="67"/>
      <c r="E33" s="76"/>
      <c r="F33" s="76"/>
      <c r="G33" s="76"/>
      <c r="H33" s="76"/>
      <c r="I33" s="76"/>
      <c r="J33" s="76"/>
      <c r="K33" s="77"/>
      <c r="L33" s="76"/>
      <c r="M33" s="68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</row>
    <row r="34" spans="1:65" ht="15.75" customHeight="1">
      <c r="A34" s="89" t="s">
        <v>36</v>
      </c>
      <c r="B34" s="89">
        <f>SUM(B25:B33)</f>
        <v>909</v>
      </c>
      <c r="C34" s="90">
        <f>SUM(C25:C33)</f>
        <v>0</v>
      </c>
      <c r="D34" s="67"/>
      <c r="E34" s="76"/>
      <c r="F34" s="76"/>
      <c r="G34" s="76"/>
      <c r="H34" s="76"/>
      <c r="I34" s="76"/>
      <c r="J34" s="76"/>
      <c r="K34" s="77"/>
      <c r="L34" s="76"/>
      <c r="M34" s="68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</row>
    <row r="35" spans="1:65" ht="12.75">
      <c r="A35" s="93"/>
      <c r="B35" s="70"/>
      <c r="C35" s="70"/>
      <c r="D35" s="67"/>
      <c r="E35" s="67"/>
      <c r="F35" s="67"/>
      <c r="G35" s="67"/>
      <c r="H35" s="67"/>
      <c r="I35" s="67"/>
      <c r="J35" s="67"/>
      <c r="K35" s="70"/>
      <c r="L35" s="67"/>
      <c r="M35" s="68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</row>
    <row r="36" spans="1:65" ht="12.7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70"/>
      <c r="L36" s="67"/>
      <c r="M36" s="68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</row>
    <row r="37" spans="1:65" ht="12.7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72" t="s">
        <v>15</v>
      </c>
      <c r="L37" s="67"/>
      <c r="M37" s="68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</row>
    <row r="38" spans="1:65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72" t="s">
        <v>15</v>
      </c>
      <c r="L38" s="67"/>
      <c r="M38" s="68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</row>
    <row r="39" spans="1:65" ht="12.75">
      <c r="A39" s="66"/>
      <c r="B39" s="67"/>
      <c r="C39" s="67"/>
      <c r="D39" s="67"/>
      <c r="E39" s="67"/>
      <c r="F39" s="67"/>
      <c r="G39" s="81"/>
      <c r="H39" s="94" t="s">
        <v>15</v>
      </c>
      <c r="I39" s="67"/>
      <c r="J39" s="67"/>
      <c r="K39" s="70"/>
      <c r="L39" s="67"/>
      <c r="M39" s="68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</row>
    <row r="40" spans="1:65" ht="12.75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70"/>
      <c r="L40" s="67"/>
      <c r="M40" s="68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</row>
    <row r="41" spans="1:65" ht="12.7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70"/>
      <c r="L41" s="67"/>
      <c r="M41" s="68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</row>
    <row r="42" spans="1:65" ht="12.75">
      <c r="A42" s="49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5"/>
      <c r="M42" s="97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</row>
    <row r="43" spans="1:65" ht="1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70"/>
      <c r="L43" s="67"/>
      <c r="M43" s="68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</row>
    <row r="44" spans="1:65" ht="15" customHeight="1">
      <c r="A44" s="98" t="s">
        <v>38</v>
      </c>
      <c r="B44" s="67"/>
      <c r="C44" s="67"/>
      <c r="D44" s="67"/>
      <c r="E44" s="67"/>
      <c r="F44" s="67"/>
      <c r="G44" s="67"/>
      <c r="H44" s="67"/>
      <c r="I44" s="67"/>
      <c r="J44" s="67"/>
      <c r="K44" s="70"/>
      <c r="L44" s="67"/>
      <c r="M44" s="68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</row>
    <row r="45" spans="1:65" ht="15" customHeight="1">
      <c r="A45" s="99" t="s">
        <v>39</v>
      </c>
      <c r="B45" s="100"/>
      <c r="C45" s="101"/>
      <c r="D45" s="400">
        <v>1</v>
      </c>
      <c r="E45" s="400"/>
      <c r="F45" s="400"/>
      <c r="G45" s="400"/>
      <c r="H45" s="400"/>
      <c r="I45" s="400"/>
      <c r="J45" s="400"/>
      <c r="K45" s="400"/>
      <c r="L45" s="70"/>
      <c r="M45" s="102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</row>
    <row r="46" spans="1:65" ht="15" customHeight="1">
      <c r="A46" s="103" t="s">
        <v>40</v>
      </c>
      <c r="B46" s="96"/>
      <c r="C46" s="104"/>
      <c r="D46" s="105" t="s">
        <v>41</v>
      </c>
      <c r="E46" s="106" t="s">
        <v>42</v>
      </c>
      <c r="F46" s="105" t="s">
        <v>41</v>
      </c>
      <c r="G46" s="106" t="s">
        <v>42</v>
      </c>
      <c r="H46" s="105" t="s">
        <v>41</v>
      </c>
      <c r="I46" s="106" t="s">
        <v>42</v>
      </c>
      <c r="J46" s="105" t="s">
        <v>41</v>
      </c>
      <c r="K46" s="107" t="s">
        <v>42</v>
      </c>
      <c r="L46" s="70"/>
      <c r="M46" s="102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</row>
    <row r="47" spans="1:65" ht="15.75" customHeight="1">
      <c r="A47" s="103" t="s">
        <v>43</v>
      </c>
      <c r="B47" s="96"/>
      <c r="C47" s="104"/>
      <c r="D47" s="108">
        <v>30</v>
      </c>
      <c r="E47" s="109"/>
      <c r="F47" s="108"/>
      <c r="G47" s="109"/>
      <c r="H47" s="108"/>
      <c r="I47" s="109"/>
      <c r="J47" s="108"/>
      <c r="K47" s="110"/>
      <c r="L47" s="67"/>
      <c r="M47" s="68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</row>
    <row r="48" spans="1:65" ht="15.75" customHeight="1">
      <c r="A48" s="103" t="s">
        <v>44</v>
      </c>
      <c r="B48" s="96"/>
      <c r="C48" s="104"/>
      <c r="D48" s="108">
        <v>300</v>
      </c>
      <c r="E48" s="109">
        <v>2.2</v>
      </c>
      <c r="F48" s="108"/>
      <c r="G48" s="109"/>
      <c r="H48" s="108"/>
      <c r="I48" s="109"/>
      <c r="J48" s="108"/>
      <c r="K48" s="110"/>
      <c r="L48" s="67"/>
      <c r="M48" s="68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</row>
    <row r="49" spans="1:65" ht="15.75" customHeight="1">
      <c r="A49" s="103" t="s">
        <v>45</v>
      </c>
      <c r="B49" s="96"/>
      <c r="C49" s="104"/>
      <c r="D49" s="108"/>
      <c r="E49" s="109">
        <v>1</v>
      </c>
      <c r="F49" s="108"/>
      <c r="G49" s="109"/>
      <c r="H49" s="108"/>
      <c r="I49" s="109"/>
      <c r="J49" s="108"/>
      <c r="K49" s="110"/>
      <c r="L49" s="67"/>
      <c r="M49" s="68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</row>
    <row r="50" spans="1:65" ht="15.75" customHeight="1">
      <c r="A50" s="103" t="s">
        <v>46</v>
      </c>
      <c r="B50" s="96"/>
      <c r="C50" s="104"/>
      <c r="D50" s="108"/>
      <c r="E50" s="109"/>
      <c r="F50" s="108"/>
      <c r="G50" s="109"/>
      <c r="H50" s="108"/>
      <c r="I50" s="109"/>
      <c r="J50" s="108"/>
      <c r="K50" s="110"/>
      <c r="L50" s="67"/>
      <c r="M50" s="68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</row>
    <row r="51" spans="1:65" ht="15.75" customHeight="1">
      <c r="A51" s="103" t="s">
        <v>47</v>
      </c>
      <c r="B51" s="96"/>
      <c r="C51" s="104"/>
      <c r="D51" s="108"/>
      <c r="E51" s="109"/>
      <c r="F51" s="108"/>
      <c r="G51" s="109"/>
      <c r="H51" s="108" t="s">
        <v>15</v>
      </c>
      <c r="I51" s="109"/>
      <c r="J51" s="108"/>
      <c r="K51" s="110"/>
      <c r="L51" s="67"/>
      <c r="M51" s="68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</row>
    <row r="52" spans="1:65" ht="15.75" customHeight="1">
      <c r="A52" s="103" t="s">
        <v>48</v>
      </c>
      <c r="B52" s="96"/>
      <c r="C52" s="104"/>
      <c r="D52" s="108"/>
      <c r="E52" s="109"/>
      <c r="F52" s="108"/>
      <c r="G52" s="109"/>
      <c r="H52" s="108"/>
      <c r="I52" s="109"/>
      <c r="J52" s="108"/>
      <c r="K52" s="110"/>
      <c r="L52" s="67"/>
      <c r="M52" s="68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</row>
    <row r="53" spans="1:65" ht="15.75" customHeight="1">
      <c r="A53" s="111" t="s">
        <v>49</v>
      </c>
      <c r="B53" s="112"/>
      <c r="C53" s="113"/>
      <c r="D53" s="114"/>
      <c r="E53" s="115"/>
      <c r="F53" s="114"/>
      <c r="G53" s="115"/>
      <c r="H53" s="114"/>
      <c r="I53" s="115"/>
      <c r="J53" s="114"/>
      <c r="K53" s="116"/>
      <c r="L53" s="67"/>
      <c r="M53" s="68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</row>
    <row r="54" spans="1:65" ht="15.75" customHeight="1">
      <c r="A54" s="117" t="s">
        <v>50</v>
      </c>
      <c r="B54" s="118"/>
      <c r="C54" s="119"/>
      <c r="D54" s="120">
        <f aca="true" t="shared" si="0" ref="D54:K54">SUM(D47:D53)</f>
        <v>330</v>
      </c>
      <c r="E54" s="121">
        <f t="shared" si="0"/>
        <v>3.2</v>
      </c>
      <c r="F54" s="120">
        <f t="shared" si="0"/>
        <v>0</v>
      </c>
      <c r="G54" s="121">
        <f t="shared" si="0"/>
        <v>0</v>
      </c>
      <c r="H54" s="120">
        <f t="shared" si="0"/>
        <v>0</v>
      </c>
      <c r="I54" s="121">
        <f t="shared" si="0"/>
        <v>0</v>
      </c>
      <c r="J54" s="120">
        <f t="shared" si="0"/>
        <v>0</v>
      </c>
      <c r="K54" s="122">
        <f t="shared" si="0"/>
        <v>0</v>
      </c>
      <c r="L54" s="67"/>
      <c r="M54" s="68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</row>
    <row r="55" spans="1:104" ht="15" customHeight="1">
      <c r="A55" s="123"/>
      <c r="B55" s="71"/>
      <c r="C55" s="71"/>
      <c r="D55" s="124"/>
      <c r="E55" s="71"/>
      <c r="F55" s="71"/>
      <c r="G55" s="71"/>
      <c r="H55" s="71"/>
      <c r="I55" s="71"/>
      <c r="J55" s="71"/>
      <c r="K55" s="71"/>
      <c r="L55" s="71"/>
      <c r="M55" s="12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</row>
    <row r="56" spans="1:104" ht="15" customHeight="1">
      <c r="A56" s="98" t="s">
        <v>51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2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</row>
    <row r="57" spans="1:65" ht="15" customHeight="1">
      <c r="A57" s="127" t="s">
        <v>52</v>
      </c>
      <c r="B57" s="128" t="s">
        <v>53</v>
      </c>
      <c r="C57" s="128" t="s">
        <v>53</v>
      </c>
      <c r="D57" s="128" t="s">
        <v>54</v>
      </c>
      <c r="E57" s="128" t="s">
        <v>55</v>
      </c>
      <c r="F57" s="128" t="s">
        <v>56</v>
      </c>
      <c r="G57" s="128" t="s">
        <v>54</v>
      </c>
      <c r="H57" s="401" t="s">
        <v>57</v>
      </c>
      <c r="I57" s="401"/>
      <c r="J57" s="401" t="s">
        <v>58</v>
      </c>
      <c r="K57" s="401"/>
      <c r="L57" s="401" t="s">
        <v>59</v>
      </c>
      <c r="M57" s="401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</row>
    <row r="58" spans="1:65" ht="15" customHeight="1">
      <c r="A58" s="129" t="s">
        <v>60</v>
      </c>
      <c r="B58" s="130" t="s">
        <v>61</v>
      </c>
      <c r="C58" s="130" t="s">
        <v>54</v>
      </c>
      <c r="D58" s="130" t="s">
        <v>62</v>
      </c>
      <c r="E58" s="130" t="s">
        <v>63</v>
      </c>
      <c r="F58" s="130"/>
      <c r="G58" s="130" t="s">
        <v>64</v>
      </c>
      <c r="H58" s="402" t="s">
        <v>65</v>
      </c>
      <c r="I58" s="402"/>
      <c r="J58" s="402" t="s">
        <v>66</v>
      </c>
      <c r="K58" s="402"/>
      <c r="L58" s="402" t="s">
        <v>66</v>
      </c>
      <c r="M58" s="402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</row>
    <row r="59" spans="1:65" ht="15" customHeight="1">
      <c r="A59" s="131"/>
      <c r="B59" s="132" t="s">
        <v>67</v>
      </c>
      <c r="C59" s="132" t="s">
        <v>67</v>
      </c>
      <c r="D59" s="132" t="s">
        <v>61</v>
      </c>
      <c r="E59" s="132" t="s">
        <v>54</v>
      </c>
      <c r="F59" s="132"/>
      <c r="G59" s="132"/>
      <c r="H59" s="132" t="s">
        <v>68</v>
      </c>
      <c r="I59" s="132" t="s">
        <v>69</v>
      </c>
      <c r="J59" s="132" t="s">
        <v>68</v>
      </c>
      <c r="K59" s="132" t="s">
        <v>70</v>
      </c>
      <c r="L59" s="132" t="s">
        <v>68</v>
      </c>
      <c r="M59" s="132" t="s">
        <v>70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</row>
    <row r="60" spans="1:65" ht="15" customHeight="1">
      <c r="A60" s="133" t="s">
        <v>71</v>
      </c>
      <c r="B60" s="134" t="s">
        <v>72</v>
      </c>
      <c r="C60" s="133" t="s">
        <v>73</v>
      </c>
      <c r="D60" s="134" t="s">
        <v>74</v>
      </c>
      <c r="E60" s="133" t="s">
        <v>75</v>
      </c>
      <c r="F60" s="134" t="s">
        <v>76</v>
      </c>
      <c r="G60" s="133" t="s">
        <v>77</v>
      </c>
      <c r="H60" s="134" t="s">
        <v>78</v>
      </c>
      <c r="I60" s="133" t="s">
        <v>79</v>
      </c>
      <c r="J60" s="134" t="s">
        <v>80</v>
      </c>
      <c r="K60" s="133" t="s">
        <v>81</v>
      </c>
      <c r="L60" s="134" t="s">
        <v>82</v>
      </c>
      <c r="M60" s="133" t="s">
        <v>83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</row>
    <row r="61" spans="1:65" ht="15.75" customHeight="1">
      <c r="A61" s="135">
        <v>1</v>
      </c>
      <c r="B61" s="135" t="s">
        <v>84</v>
      </c>
      <c r="C61" s="135" t="s">
        <v>84</v>
      </c>
      <c r="D61" s="136">
        <v>1</v>
      </c>
      <c r="E61" s="136">
        <v>3</v>
      </c>
      <c r="F61" s="137">
        <v>30000</v>
      </c>
      <c r="G61" s="138">
        <f>IF(E61&gt;0,F61/E61," ")</f>
        <v>10000</v>
      </c>
      <c r="H61" s="138">
        <f>IF(D$54&gt;0,D$54," ")</f>
        <v>330</v>
      </c>
      <c r="I61" s="139">
        <f>IF(E$54&gt;0,E$54," ")</f>
        <v>3.2</v>
      </c>
      <c r="J61" s="138">
        <f>H61</f>
        <v>330</v>
      </c>
      <c r="K61" s="138">
        <f>IF($F61&gt;0,G61+(G61*I61%)," ")</f>
        <v>10320</v>
      </c>
      <c r="L61" s="138">
        <f>IF(D61&gt;0,J61/D61," ")</f>
        <v>330</v>
      </c>
      <c r="M61" s="138">
        <f>IF(D61&gt;0,K61/D61," ")</f>
        <v>10320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</row>
    <row r="62" spans="1:65" ht="15.75" customHeight="1">
      <c r="A62" s="135"/>
      <c r="B62" s="137"/>
      <c r="C62" s="137"/>
      <c r="D62" s="137"/>
      <c r="E62" s="137"/>
      <c r="F62" s="137"/>
      <c r="G62" s="138" t="str">
        <f>IF(E62&gt;0,F62/E62," ")</f>
        <v> </v>
      </c>
      <c r="H62" s="138" t="str">
        <f>IF(F$54&gt;0,F$54," ")</f>
        <v> </v>
      </c>
      <c r="I62" s="139" t="str">
        <f>IF(G$54&gt;0,G$54," ")</f>
        <v> </v>
      </c>
      <c r="J62" s="138" t="str">
        <f>H62</f>
        <v> </v>
      </c>
      <c r="K62" s="138" t="str">
        <f>IF($F62&gt;0,G62+(G62*I62%)," ")</f>
        <v> </v>
      </c>
      <c r="L62" s="138" t="str">
        <f>IF(D62&gt;0,J62/D62," ")</f>
        <v> </v>
      </c>
      <c r="M62" s="138" t="str">
        <f>IF(D62&gt;0,K62/D62," ")</f>
        <v> 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</row>
    <row r="63" spans="1:65" ht="15.75" customHeight="1">
      <c r="A63" s="135"/>
      <c r="B63" s="137"/>
      <c r="C63" s="137"/>
      <c r="D63" s="137"/>
      <c r="E63" s="137"/>
      <c r="F63" s="137"/>
      <c r="G63" s="138" t="str">
        <f>IF(E63&gt;0,F63/E63," ")</f>
        <v> </v>
      </c>
      <c r="H63" s="138" t="str">
        <f>IF(H$54&gt;0,H$54," ")</f>
        <v> </v>
      </c>
      <c r="I63" s="139" t="str">
        <f>IF(I$54&gt;0,I$54," ")</f>
        <v> </v>
      </c>
      <c r="J63" s="138" t="str">
        <f>H63</f>
        <v> </v>
      </c>
      <c r="K63" s="138" t="str">
        <f>IF($F63&gt;0,G63+(G63*I63%)," ")</f>
        <v> </v>
      </c>
      <c r="L63" s="138" t="str">
        <f>IF(D63&gt;0,J63/D63," ")</f>
        <v> </v>
      </c>
      <c r="M63" s="138" t="str">
        <f>IF(D63&gt;0,K63/D63," ")</f>
        <v> 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</row>
    <row r="64" spans="1:65" ht="15.75" customHeight="1">
      <c r="A64" s="135"/>
      <c r="B64" s="137"/>
      <c r="C64" s="137"/>
      <c r="D64" s="137"/>
      <c r="E64" s="137"/>
      <c r="F64" s="137"/>
      <c r="G64" s="138" t="str">
        <f>IF(E64&gt;0,F64/E64," ")</f>
        <v> </v>
      </c>
      <c r="H64" s="138" t="str">
        <f>IF(J$54&gt;0,J$54," ")</f>
        <v> </v>
      </c>
      <c r="I64" s="139" t="str">
        <f>IF(K$54&gt;0,K$54," ")</f>
        <v> </v>
      </c>
      <c r="J64" s="138" t="str">
        <f>H64</f>
        <v> </v>
      </c>
      <c r="K64" s="138" t="str">
        <f>IF($F64&gt;0,G64+(G64*I64%)," ")</f>
        <v> </v>
      </c>
      <c r="L64" s="138" t="str">
        <f>IF(D64&gt;0,J64/D64," ")</f>
        <v> </v>
      </c>
      <c r="M64" s="138" t="str">
        <f>IF(D64&gt;0,K64/D64," ")</f>
        <v> 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</row>
    <row r="65" spans="1:65" ht="1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140"/>
      <c r="M65" s="140"/>
      <c r="N65" s="141"/>
      <c r="O65" s="141"/>
      <c r="P65" s="141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</row>
    <row r="66" spans="14:65" ht="12.75"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</row>
    <row r="67" spans="14:65" ht="12.75"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</row>
    <row r="68" spans="14:65" ht="12.75"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</row>
    <row r="69" spans="14:65" ht="12.75"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</row>
    <row r="70" spans="14:65" ht="12.75"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</row>
    <row r="71" spans="14:65" ht="12.75"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</row>
    <row r="72" spans="14:65" ht="12.75"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</row>
    <row r="73" spans="14:65" ht="12.75"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</row>
    <row r="74" spans="14:65" ht="12.75"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</row>
    <row r="75" spans="14:65" ht="12.75"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</row>
    <row r="76" spans="14:65" ht="12.75"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</row>
    <row r="77" spans="14:65" ht="12.75"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</row>
    <row r="78" spans="14:65" ht="12.75"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</row>
    <row r="79" spans="14:65" ht="12.75"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</row>
    <row r="80" spans="14:65" ht="12.75"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</row>
    <row r="81" spans="14:65" ht="12.75"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</row>
    <row r="82" spans="14:65" ht="12.75"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</row>
    <row r="83" spans="14:65" ht="12.75"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</row>
    <row r="84" spans="14:65" ht="12.75"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</row>
    <row r="85" spans="14:65" ht="12.75"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</row>
    <row r="86" spans="14:65" ht="12.75"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</row>
    <row r="87" spans="14:65" ht="12.75"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</row>
    <row r="88" spans="14:65" ht="12.75"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</row>
    <row r="89" spans="14:65" ht="12.75"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</row>
    <row r="90" spans="14:65" ht="12.75"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</row>
    <row r="91" spans="14:65" ht="12.75"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</row>
    <row r="92" spans="14:65" ht="12.75"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</row>
    <row r="93" spans="14:65" ht="12.75"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</row>
    <row r="94" spans="14:65" ht="12.75"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</row>
    <row r="95" spans="14:65" ht="12.75"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4:65" ht="12.75"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</row>
    <row r="97" spans="14:65" ht="12.75"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</row>
    <row r="98" spans="14:65" ht="12.75"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</row>
    <row r="99" spans="14:65" ht="12.75"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</row>
    <row r="100" spans="14:65" ht="12.75"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</row>
    <row r="101" spans="14:65" ht="12.75"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</row>
    <row r="102" spans="14:65" ht="12.75"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</row>
    <row r="103" spans="14:65" ht="12.75"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</row>
    <row r="104" spans="14:65" ht="12.75"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</row>
    <row r="105" spans="14:65" ht="12.75"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</row>
    <row r="106" spans="14:65" ht="12.75"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</row>
    <row r="107" spans="14:65" ht="12.75"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</row>
    <row r="108" spans="14:65" ht="12.75"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</row>
    <row r="109" spans="14:65" ht="12.75"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</row>
    <row r="110" spans="14:65" ht="12.75"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</row>
    <row r="111" spans="14:65" ht="12.75"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</row>
    <row r="112" spans="14:65" ht="12.75"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</row>
    <row r="113" spans="14:65" ht="12.75"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</row>
    <row r="114" spans="14:65" ht="12.75"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</row>
    <row r="115" spans="14:65" ht="12.75"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</row>
    <row r="116" spans="14:65" ht="12.75"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</row>
    <row r="117" spans="14:65" ht="12.75"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</row>
    <row r="118" spans="14:65" ht="12.75"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</row>
    <row r="119" spans="14:65" ht="12.75"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</row>
    <row r="120" spans="14:65" ht="12.75"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</row>
    <row r="121" spans="14:65" ht="12.75"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</row>
    <row r="122" spans="14:65" ht="12.75"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</row>
    <row r="123" spans="14:65" ht="12.75"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</row>
    <row r="124" spans="14:65" ht="12.75"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</row>
    <row r="125" spans="14:65" ht="12.75"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</row>
    <row r="126" spans="14:65" ht="12.75"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</row>
    <row r="127" spans="14:65" ht="12.75"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</row>
    <row r="128" spans="14:65" ht="12.75"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</row>
    <row r="129" spans="14:65" ht="12.75"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</row>
    <row r="130" spans="14:65" ht="12.75"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</row>
    <row r="131" spans="14:65" ht="12.75"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</row>
    <row r="132" spans="14:65" ht="12.75"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</row>
    <row r="133" spans="14:65" ht="12.75"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</row>
    <row r="134" spans="14:65" ht="12.75"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</row>
    <row r="135" spans="14:65" ht="12.75"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</row>
    <row r="136" spans="14:65" ht="12.75"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</row>
    <row r="137" spans="14:65" ht="12.75"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</row>
    <row r="138" spans="14:65" ht="12.75"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</row>
    <row r="139" spans="14:65" ht="12.75"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</row>
    <row r="140" spans="14:65" ht="12.75"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</row>
    <row r="141" spans="14:65" ht="12.75"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</row>
    <row r="142" spans="14:65" ht="12.75"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</row>
    <row r="143" spans="14:65" ht="12.75"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</row>
    <row r="144" spans="14:65" ht="12.75"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</row>
    <row r="145" spans="14:65" ht="12.75"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</row>
    <row r="146" spans="14:65" ht="12.75"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</row>
    <row r="147" spans="14:65" ht="12.75"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</row>
    <row r="148" spans="14:65" ht="12.75"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</row>
    <row r="149" spans="14:65" ht="12.75"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</row>
    <row r="150" spans="14:65" ht="12.75"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</row>
    <row r="151" spans="14:65" ht="12.75"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</row>
    <row r="152" spans="14:65" ht="12.75"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</row>
    <row r="153" spans="14:65" ht="12.75"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</row>
    <row r="154" spans="14:65" ht="12.75"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</row>
    <row r="155" spans="14:65" ht="12.75"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</row>
    <row r="156" spans="14:65" ht="12.75"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</row>
    <row r="157" spans="14:65" ht="12.75"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</row>
    <row r="158" spans="14:65" ht="12.75"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</row>
    <row r="159" spans="14:65" ht="12.75"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</row>
    <row r="160" spans="14:65" ht="12.75"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</row>
    <row r="161" spans="14:65" ht="12.75"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</row>
    <row r="162" spans="14:65" ht="12.75"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</row>
    <row r="163" spans="14:65" ht="12.75"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</row>
    <row r="164" spans="14:65" ht="12.75"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</row>
    <row r="165" spans="14:65" ht="12.75"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</row>
    <row r="166" spans="14:65" ht="12.75"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</row>
    <row r="167" spans="14:65" ht="12.75"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</row>
    <row r="168" spans="14:65" ht="12.75"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</row>
    <row r="169" spans="14:65" ht="12.75"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</row>
    <row r="170" spans="14:65" ht="12.75"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</row>
    <row r="171" spans="14:65" ht="12.75"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</row>
    <row r="172" spans="14:65" ht="12.75"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</row>
    <row r="173" spans="14:65" ht="12.75"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</row>
    <row r="174" spans="14:65" ht="12.75"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</row>
    <row r="175" spans="14:65" ht="12.75"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</row>
    <row r="176" spans="14:65" ht="12.75"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</row>
    <row r="177" spans="14:65" ht="12.75"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</row>
    <row r="178" spans="14:65" ht="12.75"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</row>
    <row r="179" spans="14:65" ht="12.75"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</row>
    <row r="180" spans="14:65" ht="12.75"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</row>
    <row r="181" spans="14:65" ht="12.75"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</row>
    <row r="182" spans="14:65" ht="12.75"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</row>
    <row r="183" spans="14:65" ht="12.75"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</row>
    <row r="184" spans="14:65" ht="12.75"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</row>
    <row r="185" spans="14:65" ht="12.75"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</row>
    <row r="186" spans="14:65" ht="12.75"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</row>
    <row r="187" spans="14:65" ht="12.75"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</row>
    <row r="188" spans="14:65" ht="12.75"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</row>
    <row r="189" spans="14:65" ht="12.75"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</row>
    <row r="190" spans="14:65" ht="12.75"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</row>
    <row r="191" spans="14:65" ht="12.75"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</row>
    <row r="192" spans="14:65" ht="12.75"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</row>
  </sheetData>
  <mergeCells count="10">
    <mergeCell ref="H57:I57"/>
    <mergeCell ref="J57:K57"/>
    <mergeCell ref="L57:M57"/>
    <mergeCell ref="H58:I58"/>
    <mergeCell ref="J58:K58"/>
    <mergeCell ref="L58:M58"/>
    <mergeCell ref="D45:E45"/>
    <mergeCell ref="F45:G45"/>
    <mergeCell ref="H45:I45"/>
    <mergeCell ref="J45:K45"/>
  </mergeCells>
  <printOptions/>
  <pageMargins left="0.7798611111111111" right="0.24027777777777778" top="0.9840277777777778" bottom="0.9840277777777778" header="0.5118055555555556" footer="0.5118055555555556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8"/>
  <sheetViews>
    <sheetView tabSelected="1" zoomScale="75" zoomScaleNormal="75" workbookViewId="0" topLeftCell="A1">
      <selection activeCell="I40" sqref="I40"/>
    </sheetView>
  </sheetViews>
  <sheetFormatPr defaultColWidth="11.421875" defaultRowHeight="12.75"/>
  <cols>
    <col min="1" max="1" width="3.7109375" style="55" customWidth="1"/>
    <col min="2" max="2" width="7.57421875" style="142" customWidth="1"/>
    <col min="3" max="3" width="39.8515625" style="55" customWidth="1"/>
    <col min="4" max="4" width="13.00390625" style="143" customWidth="1"/>
    <col min="5" max="5" width="13.00390625" style="144" customWidth="1"/>
    <col min="6" max="6" width="13.00390625" style="145" customWidth="1"/>
    <col min="7" max="7" width="13.00390625" style="143" customWidth="1"/>
    <col min="8" max="8" width="11.8515625" style="146" customWidth="1"/>
    <col min="9" max="10" width="13.00390625" style="147" customWidth="1"/>
    <col min="11" max="11" width="11.57421875" style="1" customWidth="1"/>
    <col min="12" max="12" width="11.57421875" style="148" customWidth="1"/>
    <col min="13" max="255" width="11.57421875" style="1" customWidth="1"/>
    <col min="256" max="16384" width="11.57421875" style="0" customWidth="1"/>
  </cols>
  <sheetData>
    <row r="1" spans="1:256" s="7" customFormat="1" ht="12.75">
      <c r="A1" s="149"/>
      <c r="B1" s="150"/>
      <c r="C1" s="149"/>
      <c r="D1" s="151"/>
      <c r="E1" s="152"/>
      <c r="F1" s="153"/>
      <c r="G1" s="151"/>
      <c r="H1" s="154"/>
      <c r="I1" s="154"/>
      <c r="J1" s="155"/>
      <c r="L1" s="156"/>
      <c r="IV1"/>
    </row>
    <row r="2" spans="1:256" s="126" customFormat="1" ht="16.5" customHeight="1">
      <c r="A2" s="60" t="s">
        <v>85</v>
      </c>
      <c r="B2" s="157"/>
      <c r="C2" s="158"/>
      <c r="D2" s="159"/>
      <c r="E2" s="160"/>
      <c r="F2" s="161"/>
      <c r="G2" s="162"/>
      <c r="H2" s="163"/>
      <c r="I2" s="164" t="str">
        <f>Beschreibung!B7</f>
        <v>Flyer "Marktforschungsinstitut"</v>
      </c>
      <c r="J2" s="165" t="s">
        <v>86</v>
      </c>
      <c r="L2" s="148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/>
    </row>
    <row r="3" spans="1:256" s="173" customFormat="1" ht="15" customHeight="1">
      <c r="A3" s="166"/>
      <c r="B3" s="167"/>
      <c r="C3" s="168"/>
      <c r="D3" s="169" t="s">
        <v>87</v>
      </c>
      <c r="E3" s="403" t="s">
        <v>88</v>
      </c>
      <c r="F3" s="403"/>
      <c r="G3" s="169" t="s">
        <v>89</v>
      </c>
      <c r="H3" s="171" t="s">
        <v>90</v>
      </c>
      <c r="I3" s="404" t="s">
        <v>91</v>
      </c>
      <c r="J3" s="404"/>
      <c r="L3" s="174"/>
      <c r="IV3"/>
    </row>
    <row r="4" spans="1:256" s="182" customFormat="1" ht="15" customHeight="1">
      <c r="A4" s="175" t="s">
        <v>92</v>
      </c>
      <c r="B4" s="176" t="s">
        <v>93</v>
      </c>
      <c r="C4" s="177" t="s">
        <v>94</v>
      </c>
      <c r="D4" s="169" t="s">
        <v>95</v>
      </c>
      <c r="E4" s="178" t="s">
        <v>96</v>
      </c>
      <c r="F4" s="179" t="s">
        <v>96</v>
      </c>
      <c r="G4" s="169" t="s">
        <v>97</v>
      </c>
      <c r="H4" s="180" t="s">
        <v>98</v>
      </c>
      <c r="I4" s="180" t="s">
        <v>96</v>
      </c>
      <c r="J4" s="180" t="s">
        <v>96</v>
      </c>
      <c r="K4" s="173"/>
      <c r="L4" s="174"/>
      <c r="M4" s="173"/>
      <c r="N4" s="173"/>
      <c r="O4" s="173"/>
      <c r="P4" s="181"/>
      <c r="Q4" s="181"/>
      <c r="IV4"/>
    </row>
    <row r="5" spans="1:256" s="182" customFormat="1" ht="15" customHeight="1">
      <c r="A5" s="105"/>
      <c r="B5" s="183"/>
      <c r="C5" s="107"/>
      <c r="D5" s="184" t="s">
        <v>99</v>
      </c>
      <c r="E5" s="170" t="s">
        <v>68</v>
      </c>
      <c r="F5" s="185" t="s">
        <v>100</v>
      </c>
      <c r="G5" s="184" t="s">
        <v>101</v>
      </c>
      <c r="H5" s="172" t="s">
        <v>102</v>
      </c>
      <c r="I5" s="172" t="s">
        <v>68</v>
      </c>
      <c r="J5" s="172" t="s">
        <v>100</v>
      </c>
      <c r="K5" s="173"/>
      <c r="L5" s="174"/>
      <c r="M5" s="173"/>
      <c r="N5" s="173"/>
      <c r="O5" s="173"/>
      <c r="P5" s="181"/>
      <c r="Q5" s="181"/>
      <c r="IV5"/>
    </row>
    <row r="6" spans="1:256" s="182" customFormat="1" ht="19.5" customHeight="1">
      <c r="A6" s="133" t="s">
        <v>71</v>
      </c>
      <c r="B6" s="186" t="s">
        <v>72</v>
      </c>
      <c r="C6" s="133" t="s">
        <v>73</v>
      </c>
      <c r="D6" s="187" t="s">
        <v>74</v>
      </c>
      <c r="E6" s="188" t="s">
        <v>75</v>
      </c>
      <c r="F6" s="189" t="s">
        <v>76</v>
      </c>
      <c r="G6" s="187" t="s">
        <v>103</v>
      </c>
      <c r="H6" s="190" t="s">
        <v>78</v>
      </c>
      <c r="I6" s="191" t="s">
        <v>104</v>
      </c>
      <c r="J6" s="191" t="s">
        <v>105</v>
      </c>
      <c r="K6" s="173"/>
      <c r="L6" s="174"/>
      <c r="M6" s="173"/>
      <c r="N6" s="173"/>
      <c r="O6" s="173"/>
      <c r="IV6"/>
    </row>
    <row r="7" spans="1:62" ht="19.5" customHeight="1">
      <c r="A7" s="192">
        <v>1</v>
      </c>
      <c r="B7" s="193" t="s">
        <v>106</v>
      </c>
      <c r="C7" s="194" t="s">
        <v>107</v>
      </c>
      <c r="D7" s="195"/>
      <c r="E7" s="196"/>
      <c r="F7" s="197"/>
      <c r="G7" s="198" t="str">
        <f aca="true" t="shared" si="0" ref="G7:G26">IF(D7=0," ",(D7*E7)+(D7*F7))</f>
        <v> </v>
      </c>
      <c r="H7" s="199"/>
      <c r="I7" s="200" t="str">
        <f aca="true" t="shared" si="1" ref="I7:I38">IF(L7=0," ",L7)</f>
        <v> </v>
      </c>
      <c r="J7" s="200" t="str">
        <f aca="true" t="shared" si="2" ref="J7:J38">IF(M7=0," ",M7)</f>
        <v> </v>
      </c>
      <c r="K7" s="65"/>
      <c r="L7" s="201">
        <f aca="true" t="shared" si="3" ref="L7:L38">IF(E7=" "," ",ROUND(D7*E7*H7,1))</f>
        <v>0</v>
      </c>
      <c r="M7" s="201">
        <f aca="true" t="shared" si="4" ref="M7:M38">IF(F7=" "," ",ROUND(D7*F7*H7,1))</f>
        <v>0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</row>
    <row r="8" spans="1:62" ht="19.5" customHeight="1">
      <c r="A8" s="192">
        <f aca="true" t="shared" si="5" ref="A8:A50">+A7+1</f>
        <v>2</v>
      </c>
      <c r="B8" s="193"/>
      <c r="C8" s="194" t="s">
        <v>108</v>
      </c>
      <c r="D8" s="195"/>
      <c r="E8" s="196"/>
      <c r="F8" s="197"/>
      <c r="G8" s="198" t="str">
        <f t="shared" si="0"/>
        <v> </v>
      </c>
      <c r="H8" s="199"/>
      <c r="I8" s="200" t="str">
        <f t="shared" si="1"/>
        <v> </v>
      </c>
      <c r="J8" s="200" t="str">
        <f t="shared" si="2"/>
        <v> </v>
      </c>
      <c r="K8" s="65"/>
      <c r="L8" s="201">
        <f t="shared" si="3"/>
        <v>0</v>
      </c>
      <c r="M8" s="201">
        <f t="shared" si="4"/>
        <v>0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</row>
    <row r="9" spans="1:62" ht="19.5" customHeight="1">
      <c r="A9" s="192">
        <f t="shared" si="5"/>
        <v>3</v>
      </c>
      <c r="B9" s="193"/>
      <c r="C9" s="194" t="s">
        <v>109</v>
      </c>
      <c r="D9" s="195">
        <v>1</v>
      </c>
      <c r="E9" s="196">
        <v>1</v>
      </c>
      <c r="F9" s="197"/>
      <c r="G9" s="198">
        <f t="shared" si="0"/>
        <v>1</v>
      </c>
      <c r="H9" s="199">
        <v>74.4</v>
      </c>
      <c r="I9" s="200">
        <f t="shared" si="1"/>
        <v>74.4</v>
      </c>
      <c r="J9" s="200" t="str">
        <f t="shared" si="2"/>
        <v> </v>
      </c>
      <c r="K9" s="65"/>
      <c r="L9" s="201">
        <f t="shared" si="3"/>
        <v>74.4</v>
      </c>
      <c r="M9" s="201">
        <f t="shared" si="4"/>
        <v>0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pans="1:62" ht="19.5" customHeight="1">
      <c r="A10" s="192">
        <f t="shared" si="5"/>
        <v>4</v>
      </c>
      <c r="B10" s="193"/>
      <c r="C10" s="194" t="s">
        <v>110</v>
      </c>
      <c r="D10" s="195">
        <v>1</v>
      </c>
      <c r="E10" s="196">
        <v>1</v>
      </c>
      <c r="F10" s="197"/>
      <c r="G10" s="198">
        <f t="shared" si="0"/>
        <v>1</v>
      </c>
      <c r="H10" s="199">
        <v>43.4</v>
      </c>
      <c r="I10" s="200">
        <f t="shared" si="1"/>
        <v>43.4</v>
      </c>
      <c r="J10" s="200" t="str">
        <f t="shared" si="2"/>
        <v> </v>
      </c>
      <c r="K10" s="65"/>
      <c r="L10" s="201">
        <f t="shared" si="3"/>
        <v>43.4</v>
      </c>
      <c r="M10" s="201">
        <f t="shared" si="4"/>
        <v>0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</row>
    <row r="11" spans="1:62" ht="19.5" customHeight="1">
      <c r="A11" s="192">
        <f t="shared" si="5"/>
        <v>5</v>
      </c>
      <c r="B11" s="193"/>
      <c r="C11" s="194" t="s">
        <v>111</v>
      </c>
      <c r="D11" s="195">
        <v>1</v>
      </c>
      <c r="E11" s="196">
        <v>8</v>
      </c>
      <c r="F11" s="197"/>
      <c r="G11" s="198">
        <f t="shared" si="0"/>
        <v>8</v>
      </c>
      <c r="H11" s="199">
        <v>21.9</v>
      </c>
      <c r="I11" s="200">
        <f t="shared" si="1"/>
        <v>175.2</v>
      </c>
      <c r="J11" s="200" t="str">
        <f t="shared" si="2"/>
        <v> </v>
      </c>
      <c r="K11" s="65"/>
      <c r="L11" s="201">
        <f t="shared" si="3"/>
        <v>175.2</v>
      </c>
      <c r="M11" s="201">
        <f t="shared" si="4"/>
        <v>0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</row>
    <row r="12" spans="1:62" ht="19.5" customHeight="1">
      <c r="A12" s="192">
        <f t="shared" si="5"/>
        <v>6</v>
      </c>
      <c r="B12" s="193" t="s">
        <v>112</v>
      </c>
      <c r="C12" s="194" t="s">
        <v>113</v>
      </c>
      <c r="D12" s="195">
        <v>9</v>
      </c>
      <c r="E12" s="196">
        <v>1</v>
      </c>
      <c r="F12" s="197"/>
      <c r="G12" s="198">
        <f t="shared" si="0"/>
        <v>9</v>
      </c>
      <c r="H12" s="199">
        <v>7.75</v>
      </c>
      <c r="I12" s="200">
        <f t="shared" si="1"/>
        <v>69.8</v>
      </c>
      <c r="J12" s="200" t="str">
        <f t="shared" si="2"/>
        <v> </v>
      </c>
      <c r="K12" s="65"/>
      <c r="L12" s="201">
        <f t="shared" si="3"/>
        <v>69.8</v>
      </c>
      <c r="M12" s="201">
        <f t="shared" si="4"/>
        <v>0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</row>
    <row r="13" spans="1:62" ht="19.5" customHeight="1">
      <c r="A13" s="192">
        <f t="shared" si="5"/>
        <v>7</v>
      </c>
      <c r="B13" s="193"/>
      <c r="C13" s="194" t="s">
        <v>114</v>
      </c>
      <c r="D13" s="195">
        <v>68</v>
      </c>
      <c r="E13" s="196">
        <v>1</v>
      </c>
      <c r="F13" s="197"/>
      <c r="G13" s="198">
        <f t="shared" si="0"/>
        <v>68</v>
      </c>
      <c r="H13" s="199">
        <v>7.75</v>
      </c>
      <c r="I13" s="200">
        <f t="shared" si="1"/>
        <v>527</v>
      </c>
      <c r="J13" s="200" t="str">
        <f t="shared" si="2"/>
        <v> </v>
      </c>
      <c r="K13" s="65"/>
      <c r="L13" s="201">
        <f t="shared" si="3"/>
        <v>527</v>
      </c>
      <c r="M13" s="201">
        <f t="shared" si="4"/>
        <v>0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</row>
    <row r="14" spans="1:62" ht="19.5" customHeight="1">
      <c r="A14" s="192">
        <f t="shared" si="5"/>
        <v>8</v>
      </c>
      <c r="B14" s="193"/>
      <c r="C14" s="194" t="s">
        <v>115</v>
      </c>
      <c r="D14" s="195">
        <v>29</v>
      </c>
      <c r="E14" s="196">
        <v>1</v>
      </c>
      <c r="F14" s="197"/>
      <c r="G14" s="198">
        <f t="shared" si="0"/>
        <v>29</v>
      </c>
      <c r="H14" s="199">
        <v>7.75</v>
      </c>
      <c r="I14" s="200">
        <f t="shared" si="1"/>
        <v>224.8</v>
      </c>
      <c r="J14" s="200" t="str">
        <f t="shared" si="2"/>
        <v> </v>
      </c>
      <c r="K14" s="65"/>
      <c r="L14" s="201">
        <f t="shared" si="3"/>
        <v>224.8</v>
      </c>
      <c r="M14" s="201">
        <f t="shared" si="4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</row>
    <row r="15" spans="1:62" ht="19.5" customHeight="1">
      <c r="A15" s="192">
        <f t="shared" si="5"/>
        <v>9</v>
      </c>
      <c r="B15" s="193"/>
      <c r="C15" s="194" t="s">
        <v>116</v>
      </c>
      <c r="D15" s="195">
        <v>12</v>
      </c>
      <c r="E15" s="196">
        <v>2</v>
      </c>
      <c r="F15" s="197"/>
      <c r="G15" s="198">
        <f t="shared" si="0"/>
        <v>24</v>
      </c>
      <c r="H15" s="199">
        <v>7</v>
      </c>
      <c r="I15" s="200">
        <f t="shared" si="1"/>
        <v>168</v>
      </c>
      <c r="J15" s="200" t="str">
        <f t="shared" si="2"/>
        <v> </v>
      </c>
      <c r="K15" s="65"/>
      <c r="L15" s="201">
        <f t="shared" si="3"/>
        <v>168</v>
      </c>
      <c r="M15" s="201">
        <f t="shared" si="4"/>
        <v>0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</row>
    <row r="16" spans="1:62" ht="19.5" customHeight="1">
      <c r="A16" s="192">
        <f t="shared" si="5"/>
        <v>10</v>
      </c>
      <c r="B16" s="193"/>
      <c r="C16" s="194" t="s">
        <v>117</v>
      </c>
      <c r="D16" s="195">
        <v>6.3</v>
      </c>
      <c r="E16" s="196"/>
      <c r="F16" s="197">
        <v>20.64</v>
      </c>
      <c r="G16" s="198">
        <f t="shared" si="0"/>
        <v>130.032</v>
      </c>
      <c r="H16" s="199">
        <v>7</v>
      </c>
      <c r="I16" s="200" t="str">
        <f t="shared" si="1"/>
        <v> </v>
      </c>
      <c r="J16" s="200">
        <f t="shared" si="2"/>
        <v>910.2</v>
      </c>
      <c r="K16" s="65"/>
      <c r="L16" s="201">
        <f t="shared" si="3"/>
        <v>0</v>
      </c>
      <c r="M16" s="201">
        <f t="shared" si="4"/>
        <v>910.2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</row>
    <row r="17" spans="1:62" ht="19.5" customHeight="1">
      <c r="A17" s="192">
        <f t="shared" si="5"/>
        <v>11</v>
      </c>
      <c r="B17" s="193" t="s">
        <v>118</v>
      </c>
      <c r="C17" s="194" t="s">
        <v>119</v>
      </c>
      <c r="D17" s="195">
        <v>1</v>
      </c>
      <c r="E17" s="197">
        <v>5</v>
      </c>
      <c r="F17" s="197"/>
      <c r="G17" s="198">
        <f t="shared" si="0"/>
        <v>5</v>
      </c>
      <c r="H17" s="199">
        <v>1</v>
      </c>
      <c r="I17" s="200">
        <f t="shared" si="1"/>
        <v>5</v>
      </c>
      <c r="J17" s="200" t="str">
        <f t="shared" si="2"/>
        <v> </v>
      </c>
      <c r="K17" s="65"/>
      <c r="L17" s="201">
        <f t="shared" si="3"/>
        <v>5</v>
      </c>
      <c r="M17" s="201">
        <f t="shared" si="4"/>
        <v>0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</row>
    <row r="18" spans="1:62" ht="19.5" customHeight="1">
      <c r="A18" s="192">
        <f t="shared" si="5"/>
        <v>12</v>
      </c>
      <c r="B18" s="193"/>
      <c r="C18" s="194" t="s">
        <v>120</v>
      </c>
      <c r="D18" s="195">
        <v>1</v>
      </c>
      <c r="E18" s="196">
        <v>7</v>
      </c>
      <c r="F18" s="197"/>
      <c r="G18" s="198">
        <f t="shared" si="0"/>
        <v>7</v>
      </c>
      <c r="H18" s="199">
        <v>1</v>
      </c>
      <c r="I18" s="200">
        <f t="shared" si="1"/>
        <v>7</v>
      </c>
      <c r="J18" s="200" t="str">
        <f t="shared" si="2"/>
        <v> </v>
      </c>
      <c r="K18" s="65"/>
      <c r="L18" s="201">
        <f t="shared" si="3"/>
        <v>7</v>
      </c>
      <c r="M18" s="201">
        <f t="shared" si="4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2" ht="19.5" customHeight="1">
      <c r="A19" s="192">
        <f t="shared" si="5"/>
        <v>13</v>
      </c>
      <c r="B19" s="193"/>
      <c r="C19" s="194" t="s">
        <v>121</v>
      </c>
      <c r="D19" s="195">
        <v>4.2</v>
      </c>
      <c r="E19" s="196"/>
      <c r="F19" s="197">
        <v>10.1</v>
      </c>
      <c r="G19" s="198">
        <f t="shared" si="0"/>
        <v>42.42</v>
      </c>
      <c r="H19" s="199">
        <v>1</v>
      </c>
      <c r="I19" s="200" t="str">
        <f t="shared" si="1"/>
        <v> </v>
      </c>
      <c r="J19" s="200">
        <f t="shared" si="2"/>
        <v>42.4</v>
      </c>
      <c r="K19" s="65"/>
      <c r="L19" s="201">
        <f t="shared" si="3"/>
        <v>0</v>
      </c>
      <c r="M19" s="201">
        <f t="shared" si="4"/>
        <v>42.4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</row>
    <row r="20" spans="1:62" ht="19.5" customHeight="1">
      <c r="A20" s="192">
        <f t="shared" si="5"/>
        <v>14</v>
      </c>
      <c r="B20" s="193"/>
      <c r="C20" s="194" t="s">
        <v>122</v>
      </c>
      <c r="D20" s="195">
        <v>0.3</v>
      </c>
      <c r="E20" s="197"/>
      <c r="F20" s="197">
        <v>60.6</v>
      </c>
      <c r="G20" s="198">
        <f t="shared" si="0"/>
        <v>18.18</v>
      </c>
      <c r="H20" s="199">
        <v>1</v>
      </c>
      <c r="I20" s="200" t="str">
        <f t="shared" si="1"/>
        <v> </v>
      </c>
      <c r="J20" s="200">
        <f t="shared" si="2"/>
        <v>18.2</v>
      </c>
      <c r="K20" s="65"/>
      <c r="L20" s="201">
        <f t="shared" si="3"/>
        <v>0</v>
      </c>
      <c r="M20" s="201">
        <f t="shared" si="4"/>
        <v>18.2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</row>
    <row r="21" spans="1:62" ht="19.5" customHeight="1">
      <c r="A21" s="192">
        <f t="shared" si="5"/>
        <v>15</v>
      </c>
      <c r="B21" s="193" t="s">
        <v>123</v>
      </c>
      <c r="C21" s="194" t="s">
        <v>124</v>
      </c>
      <c r="D21" s="195">
        <v>12</v>
      </c>
      <c r="E21" s="196">
        <v>1</v>
      </c>
      <c r="F21" s="197"/>
      <c r="G21" s="198">
        <f t="shared" si="0"/>
        <v>12</v>
      </c>
      <c r="H21" s="199">
        <v>1.5</v>
      </c>
      <c r="I21" s="200">
        <f t="shared" si="1"/>
        <v>18</v>
      </c>
      <c r="J21" s="200" t="str">
        <f t="shared" si="2"/>
        <v> </v>
      </c>
      <c r="K21" s="65"/>
      <c r="L21" s="201">
        <f t="shared" si="3"/>
        <v>18</v>
      </c>
      <c r="M21" s="201">
        <f t="shared" si="4"/>
        <v>0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</row>
    <row r="22" spans="1:62" ht="19.5" customHeight="1">
      <c r="A22" s="192">
        <f t="shared" si="5"/>
        <v>16</v>
      </c>
      <c r="B22" s="193"/>
      <c r="C22" s="194" t="s">
        <v>125</v>
      </c>
      <c r="D22" s="195">
        <v>8</v>
      </c>
      <c r="E22" s="196">
        <v>1</v>
      </c>
      <c r="F22" s="197"/>
      <c r="G22" s="198">
        <f t="shared" si="0"/>
        <v>8</v>
      </c>
      <c r="H22" s="199">
        <v>1.5</v>
      </c>
      <c r="I22" s="200">
        <f t="shared" si="1"/>
        <v>12</v>
      </c>
      <c r="J22" s="200" t="str">
        <f t="shared" si="2"/>
        <v> </v>
      </c>
      <c r="K22" s="65"/>
      <c r="L22" s="201">
        <f t="shared" si="3"/>
        <v>12</v>
      </c>
      <c r="M22" s="201">
        <f t="shared" si="4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</row>
    <row r="23" spans="1:62" ht="19.5" customHeight="1">
      <c r="A23" s="192">
        <f t="shared" si="5"/>
        <v>17</v>
      </c>
      <c r="B23" s="193"/>
      <c r="C23" s="194"/>
      <c r="D23" s="195"/>
      <c r="E23" s="196"/>
      <c r="F23" s="197"/>
      <c r="G23" s="198" t="str">
        <f t="shared" si="0"/>
        <v> </v>
      </c>
      <c r="H23" s="199"/>
      <c r="I23" s="200" t="str">
        <f t="shared" si="1"/>
        <v> </v>
      </c>
      <c r="J23" s="200" t="str">
        <f t="shared" si="2"/>
        <v> </v>
      </c>
      <c r="K23" s="65"/>
      <c r="L23" s="201">
        <f t="shared" si="3"/>
        <v>0</v>
      </c>
      <c r="M23" s="201">
        <f t="shared" si="4"/>
        <v>0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</row>
    <row r="24" spans="1:62" ht="19.5" customHeight="1">
      <c r="A24" s="192">
        <f t="shared" si="5"/>
        <v>18</v>
      </c>
      <c r="B24" s="193"/>
      <c r="C24" s="194" t="s">
        <v>123</v>
      </c>
      <c r="D24" s="195">
        <v>8.2</v>
      </c>
      <c r="E24" s="196"/>
      <c r="F24" s="197">
        <v>30.3</v>
      </c>
      <c r="G24" s="198">
        <f t="shared" si="0"/>
        <v>248.45999999999998</v>
      </c>
      <c r="H24" s="199">
        <v>1.5</v>
      </c>
      <c r="I24" s="200" t="str">
        <f t="shared" si="1"/>
        <v> </v>
      </c>
      <c r="J24" s="200">
        <f t="shared" si="2"/>
        <v>372.7</v>
      </c>
      <c r="K24" s="65"/>
      <c r="L24" s="201">
        <f t="shared" si="3"/>
        <v>0</v>
      </c>
      <c r="M24" s="201">
        <f t="shared" si="4"/>
        <v>372.7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</row>
    <row r="25" spans="1:62" ht="19.5" customHeight="1">
      <c r="A25" s="192">
        <f t="shared" si="5"/>
        <v>19</v>
      </c>
      <c r="B25" s="193" t="s">
        <v>126</v>
      </c>
      <c r="C25" s="194" t="s">
        <v>127</v>
      </c>
      <c r="D25" s="195">
        <v>10</v>
      </c>
      <c r="E25" s="196">
        <v>1</v>
      </c>
      <c r="F25" s="197"/>
      <c r="G25" s="198">
        <f t="shared" si="0"/>
        <v>10</v>
      </c>
      <c r="H25" s="199">
        <v>0.5</v>
      </c>
      <c r="I25" s="200">
        <f t="shared" si="1"/>
        <v>5</v>
      </c>
      <c r="J25" s="200" t="str">
        <f t="shared" si="2"/>
        <v> </v>
      </c>
      <c r="K25" s="65"/>
      <c r="L25" s="201">
        <f t="shared" si="3"/>
        <v>5</v>
      </c>
      <c r="M25" s="201">
        <f t="shared" si="4"/>
        <v>0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</row>
    <row r="26" spans="1:62" ht="19.5" customHeight="1">
      <c r="A26" s="192">
        <f t="shared" si="5"/>
        <v>20</v>
      </c>
      <c r="B26" s="193"/>
      <c r="C26" s="194" t="s">
        <v>128</v>
      </c>
      <c r="D26" s="195">
        <v>4.4</v>
      </c>
      <c r="E26" s="196"/>
      <c r="F26" s="197">
        <v>30</v>
      </c>
      <c r="G26" s="198">
        <f t="shared" si="0"/>
        <v>132</v>
      </c>
      <c r="H26" s="199">
        <v>0.5</v>
      </c>
      <c r="I26" s="200" t="str">
        <f t="shared" si="1"/>
        <v> </v>
      </c>
      <c r="J26" s="200">
        <f t="shared" si="2"/>
        <v>66</v>
      </c>
      <c r="K26" s="65"/>
      <c r="L26" s="201">
        <f t="shared" si="3"/>
        <v>0</v>
      </c>
      <c r="M26" s="201">
        <f t="shared" si="4"/>
        <v>66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</row>
    <row r="27" spans="1:62" ht="19.5" customHeight="1">
      <c r="A27" s="192">
        <f t="shared" si="5"/>
        <v>21</v>
      </c>
      <c r="B27" s="193"/>
      <c r="C27" s="194"/>
      <c r="D27" s="195"/>
      <c r="E27" s="196"/>
      <c r="F27" s="197"/>
      <c r="G27" s="198"/>
      <c r="H27" s="199"/>
      <c r="I27" s="200" t="str">
        <f t="shared" si="1"/>
        <v> </v>
      </c>
      <c r="J27" s="200" t="str">
        <f t="shared" si="2"/>
        <v> </v>
      </c>
      <c r="K27" s="65"/>
      <c r="L27" s="201">
        <f t="shared" si="3"/>
        <v>0</v>
      </c>
      <c r="M27" s="201">
        <f t="shared" si="4"/>
        <v>0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</row>
    <row r="28" spans="1:62" ht="19.5" customHeight="1">
      <c r="A28" s="192">
        <f t="shared" si="5"/>
        <v>22</v>
      </c>
      <c r="B28" s="193"/>
      <c r="C28" s="194"/>
      <c r="D28" s="195"/>
      <c r="E28" s="196"/>
      <c r="F28" s="197"/>
      <c r="G28" s="198" t="str">
        <f aca="true" t="shared" si="6" ref="G28:G38">IF(D28=0," ",(D28*E28)+(D28*F28))</f>
        <v> </v>
      </c>
      <c r="H28" s="199"/>
      <c r="I28" s="200" t="str">
        <f t="shared" si="1"/>
        <v> </v>
      </c>
      <c r="J28" s="200" t="str">
        <f t="shared" si="2"/>
        <v> </v>
      </c>
      <c r="K28" s="65"/>
      <c r="L28" s="201">
        <f t="shared" si="3"/>
        <v>0</v>
      </c>
      <c r="M28" s="201">
        <f t="shared" si="4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</row>
    <row r="29" spans="1:62" ht="19.5" customHeight="1">
      <c r="A29" s="192">
        <f t="shared" si="5"/>
        <v>23</v>
      </c>
      <c r="B29" s="193"/>
      <c r="C29" s="194"/>
      <c r="D29" s="195"/>
      <c r="E29" s="196"/>
      <c r="F29" s="197"/>
      <c r="G29" s="198" t="str">
        <f t="shared" si="6"/>
        <v> </v>
      </c>
      <c r="H29" s="199"/>
      <c r="I29" s="200" t="str">
        <f t="shared" si="1"/>
        <v> </v>
      </c>
      <c r="J29" s="200" t="str">
        <f t="shared" si="2"/>
        <v> </v>
      </c>
      <c r="K29" s="65"/>
      <c r="L29" s="201">
        <f t="shared" si="3"/>
        <v>0</v>
      </c>
      <c r="M29" s="201">
        <f t="shared" si="4"/>
        <v>0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</row>
    <row r="30" spans="1:62" ht="19.5" customHeight="1">
      <c r="A30" s="192">
        <f t="shared" si="5"/>
        <v>24</v>
      </c>
      <c r="B30" s="193"/>
      <c r="C30" s="194"/>
      <c r="D30" s="195"/>
      <c r="E30" s="196"/>
      <c r="F30" s="197"/>
      <c r="G30" s="198" t="str">
        <f t="shared" si="6"/>
        <v> </v>
      </c>
      <c r="H30" s="199"/>
      <c r="I30" s="200" t="str">
        <f t="shared" si="1"/>
        <v> </v>
      </c>
      <c r="J30" s="200" t="str">
        <f t="shared" si="2"/>
        <v> </v>
      </c>
      <c r="K30" s="65"/>
      <c r="L30" s="201">
        <f t="shared" si="3"/>
        <v>0</v>
      </c>
      <c r="M30" s="201">
        <f t="shared" si="4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</row>
    <row r="31" spans="1:62" ht="19.5" customHeight="1">
      <c r="A31" s="192">
        <f t="shared" si="5"/>
        <v>25</v>
      </c>
      <c r="B31" s="193"/>
      <c r="C31" s="194"/>
      <c r="D31" s="195"/>
      <c r="E31" s="196"/>
      <c r="F31" s="197"/>
      <c r="G31" s="198" t="str">
        <f t="shared" si="6"/>
        <v> </v>
      </c>
      <c r="H31" s="199"/>
      <c r="I31" s="200" t="str">
        <f t="shared" si="1"/>
        <v> </v>
      </c>
      <c r="J31" s="200" t="str">
        <f t="shared" si="2"/>
        <v> </v>
      </c>
      <c r="K31" s="65"/>
      <c r="L31" s="201">
        <f t="shared" si="3"/>
        <v>0</v>
      </c>
      <c r="M31" s="201">
        <f t="shared" si="4"/>
        <v>0</v>
      </c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</row>
    <row r="32" spans="1:62" ht="19.5" customHeight="1">
      <c r="A32" s="192">
        <f t="shared" si="5"/>
        <v>26</v>
      </c>
      <c r="B32" s="193"/>
      <c r="C32" s="194"/>
      <c r="D32" s="195"/>
      <c r="E32" s="196"/>
      <c r="F32" s="197"/>
      <c r="G32" s="198" t="str">
        <f t="shared" si="6"/>
        <v> </v>
      </c>
      <c r="H32" s="199"/>
      <c r="I32" s="200" t="str">
        <f t="shared" si="1"/>
        <v> </v>
      </c>
      <c r="J32" s="200" t="str">
        <f t="shared" si="2"/>
        <v> </v>
      </c>
      <c r="K32" s="65"/>
      <c r="L32" s="201">
        <f t="shared" si="3"/>
        <v>0</v>
      </c>
      <c r="M32" s="201">
        <f t="shared" si="4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</row>
    <row r="33" spans="1:62" ht="19.5" customHeight="1">
      <c r="A33" s="192">
        <f t="shared" si="5"/>
        <v>27</v>
      </c>
      <c r="B33" s="193"/>
      <c r="C33" s="194"/>
      <c r="D33" s="195"/>
      <c r="E33" s="196"/>
      <c r="F33" s="197"/>
      <c r="G33" s="198" t="str">
        <f t="shared" si="6"/>
        <v> </v>
      </c>
      <c r="H33" s="199"/>
      <c r="I33" s="200" t="str">
        <f t="shared" si="1"/>
        <v> </v>
      </c>
      <c r="J33" s="200" t="str">
        <f t="shared" si="2"/>
        <v> </v>
      </c>
      <c r="K33" s="65"/>
      <c r="L33" s="201">
        <f t="shared" si="3"/>
        <v>0</v>
      </c>
      <c r="M33" s="201">
        <f t="shared" si="4"/>
        <v>0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</row>
    <row r="34" spans="1:62" ht="19.5" customHeight="1">
      <c r="A34" s="192">
        <f t="shared" si="5"/>
        <v>28</v>
      </c>
      <c r="B34" s="193"/>
      <c r="C34" s="194"/>
      <c r="D34" s="195"/>
      <c r="E34" s="196"/>
      <c r="F34" s="197"/>
      <c r="G34" s="198" t="str">
        <f t="shared" si="6"/>
        <v> </v>
      </c>
      <c r="H34" s="199"/>
      <c r="I34" s="200" t="str">
        <f t="shared" si="1"/>
        <v> </v>
      </c>
      <c r="J34" s="200" t="str">
        <f t="shared" si="2"/>
        <v> </v>
      </c>
      <c r="K34" s="65"/>
      <c r="L34" s="201">
        <f t="shared" si="3"/>
        <v>0</v>
      </c>
      <c r="M34" s="201">
        <f t="shared" si="4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</row>
    <row r="35" spans="1:62" ht="19.5" customHeight="1">
      <c r="A35" s="192">
        <f t="shared" si="5"/>
        <v>29</v>
      </c>
      <c r="B35" s="193"/>
      <c r="C35" s="194"/>
      <c r="D35" s="195"/>
      <c r="E35" s="196"/>
      <c r="F35" s="197"/>
      <c r="G35" s="198" t="str">
        <f t="shared" si="6"/>
        <v> </v>
      </c>
      <c r="H35" s="199"/>
      <c r="I35" s="200" t="str">
        <f t="shared" si="1"/>
        <v> </v>
      </c>
      <c r="J35" s="200" t="str">
        <f t="shared" si="2"/>
        <v> </v>
      </c>
      <c r="K35" s="65"/>
      <c r="L35" s="201">
        <f t="shared" si="3"/>
        <v>0</v>
      </c>
      <c r="M35" s="201">
        <f t="shared" si="4"/>
        <v>0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</row>
    <row r="36" spans="1:62" ht="19.5" customHeight="1">
      <c r="A36" s="192">
        <f t="shared" si="5"/>
        <v>30</v>
      </c>
      <c r="B36" s="193"/>
      <c r="C36" s="194"/>
      <c r="D36" s="195"/>
      <c r="E36" s="196"/>
      <c r="F36" s="197"/>
      <c r="G36" s="198" t="str">
        <f t="shared" si="6"/>
        <v> </v>
      </c>
      <c r="H36" s="199"/>
      <c r="I36" s="200" t="str">
        <f t="shared" si="1"/>
        <v> </v>
      </c>
      <c r="J36" s="200" t="str">
        <f t="shared" si="2"/>
        <v> </v>
      </c>
      <c r="K36" s="65"/>
      <c r="L36" s="201">
        <f t="shared" si="3"/>
        <v>0</v>
      </c>
      <c r="M36" s="201">
        <f t="shared" si="4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</row>
    <row r="37" spans="1:62" ht="19.5" customHeight="1">
      <c r="A37" s="192">
        <f t="shared" si="5"/>
        <v>31</v>
      </c>
      <c r="B37" s="193"/>
      <c r="C37" s="194"/>
      <c r="D37" s="195"/>
      <c r="E37" s="196"/>
      <c r="F37" s="197"/>
      <c r="G37" s="198" t="str">
        <f t="shared" si="6"/>
        <v> </v>
      </c>
      <c r="H37" s="199"/>
      <c r="I37" s="200" t="str">
        <f t="shared" si="1"/>
        <v> </v>
      </c>
      <c r="J37" s="200" t="str">
        <f t="shared" si="2"/>
        <v> </v>
      </c>
      <c r="K37" s="65"/>
      <c r="L37" s="201">
        <f t="shared" si="3"/>
        <v>0</v>
      </c>
      <c r="M37" s="201">
        <f t="shared" si="4"/>
        <v>0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</row>
    <row r="38" spans="1:62" ht="19.5" customHeight="1">
      <c r="A38" s="202">
        <f t="shared" si="5"/>
        <v>32</v>
      </c>
      <c r="B38" s="203"/>
      <c r="C38" s="204"/>
      <c r="D38" s="205"/>
      <c r="E38" s="196"/>
      <c r="F38" s="206"/>
      <c r="G38" s="207" t="str">
        <f t="shared" si="6"/>
        <v> </v>
      </c>
      <c r="H38" s="208"/>
      <c r="I38" s="209" t="str">
        <f t="shared" si="1"/>
        <v> </v>
      </c>
      <c r="J38" s="209" t="str">
        <f t="shared" si="2"/>
        <v> </v>
      </c>
      <c r="K38" s="65"/>
      <c r="L38" s="210">
        <f t="shared" si="3"/>
        <v>0</v>
      </c>
      <c r="M38" s="210">
        <f t="shared" si="4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</row>
    <row r="39" spans="1:62" ht="19.5" customHeight="1">
      <c r="A39" s="192">
        <f t="shared" si="5"/>
        <v>33</v>
      </c>
      <c r="B39" s="211" t="s">
        <v>129</v>
      </c>
      <c r="C39" s="212"/>
      <c r="D39" s="213"/>
      <c r="E39" s="214"/>
      <c r="F39" s="215"/>
      <c r="G39" s="216"/>
      <c r="H39" s="217"/>
      <c r="I39" s="200">
        <f>SUM(I7:I38)</f>
        <v>1329.6</v>
      </c>
      <c r="J39" s="200">
        <f>SUM(J7:J38)</f>
        <v>1409.5</v>
      </c>
      <c r="K39" s="65"/>
      <c r="L39" s="218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</row>
    <row r="40" spans="1:62" ht="19.5" customHeight="1">
      <c r="A40" s="192">
        <f t="shared" si="5"/>
        <v>34</v>
      </c>
      <c r="B40" s="219" t="s">
        <v>130</v>
      </c>
      <c r="C40" s="220"/>
      <c r="D40" s="221"/>
      <c r="E40" s="222"/>
      <c r="F40" s="223"/>
      <c r="G40" s="221"/>
      <c r="H40" s="224"/>
      <c r="I40" s="225">
        <f>Materialkosten!K51</f>
        <v>88.5</v>
      </c>
      <c r="J40" s="225">
        <f>Materialkosten!L51</f>
        <v>2121.4</v>
      </c>
      <c r="K40"/>
      <c r="L40" s="218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</row>
    <row r="41" spans="1:62" ht="19.5" customHeight="1">
      <c r="A41" s="192">
        <f t="shared" si="5"/>
        <v>35</v>
      </c>
      <c r="B41" s="219" t="s">
        <v>131</v>
      </c>
      <c r="C41" s="96"/>
      <c r="D41" s="221"/>
      <c r="E41" s="222"/>
      <c r="F41" s="223"/>
      <c r="G41" s="221"/>
      <c r="H41" s="224"/>
      <c r="I41" s="226">
        <f>ROUND((+I40+I39),1)</f>
        <v>1418.1</v>
      </c>
      <c r="J41" s="226">
        <f>ROUND((+J40+J39),1)</f>
        <v>3530.9</v>
      </c>
      <c r="K41"/>
      <c r="L41" s="218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</row>
    <row r="42" spans="1:62" ht="19.5" customHeight="1">
      <c r="A42" s="192">
        <f t="shared" si="5"/>
        <v>36</v>
      </c>
      <c r="B42" s="227" t="s">
        <v>132</v>
      </c>
      <c r="C42" s="220"/>
      <c r="D42" s="228">
        <v>10</v>
      </c>
      <c r="E42" s="222"/>
      <c r="F42" s="223"/>
      <c r="G42" s="221"/>
      <c r="H42" s="224"/>
      <c r="I42" s="225">
        <f>ROUND((+I41/(100-D42)*100-I41),1)</f>
        <v>157.6</v>
      </c>
      <c r="J42" s="225">
        <f>ROUND((+J41/(100-D42)*100-J41),1)</f>
        <v>392.3</v>
      </c>
      <c r="K42"/>
      <c r="L42" s="218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</row>
    <row r="43" spans="1:62" ht="19.5" customHeight="1">
      <c r="A43" s="192">
        <f t="shared" si="5"/>
        <v>37</v>
      </c>
      <c r="B43" s="227" t="s">
        <v>133</v>
      </c>
      <c r="C43" s="96"/>
      <c r="D43" s="221" t="s">
        <v>15</v>
      </c>
      <c r="E43" s="222"/>
      <c r="F43" s="223"/>
      <c r="G43" s="221"/>
      <c r="H43" s="224"/>
      <c r="I43" s="225">
        <f>+I41+I42</f>
        <v>1575.6999999999998</v>
      </c>
      <c r="J43" s="225">
        <f>+J41+J42</f>
        <v>3923.2000000000003</v>
      </c>
      <c r="K43"/>
      <c r="L43" s="218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</row>
    <row r="44" spans="1:62" ht="19.5" customHeight="1">
      <c r="A44" s="192">
        <f t="shared" si="5"/>
        <v>38</v>
      </c>
      <c r="B44" s="227" t="s">
        <v>134</v>
      </c>
      <c r="C44" s="229"/>
      <c r="D44" s="228"/>
      <c r="E44" s="230" t="s">
        <v>135</v>
      </c>
      <c r="F44" s="223"/>
      <c r="G44" s="221"/>
      <c r="H44" s="224"/>
      <c r="I44" s="225">
        <f>ROUND((+I43/(100-D44)*100-I43),1)</f>
        <v>0</v>
      </c>
      <c r="J44" s="225">
        <f>ROUND((+J43/(100-D44)*100-J43),1)</f>
        <v>0</v>
      </c>
      <c r="K44"/>
      <c r="L44" s="218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</row>
    <row r="45" spans="1:62" ht="19.5" customHeight="1">
      <c r="A45" s="192">
        <f t="shared" si="5"/>
        <v>39</v>
      </c>
      <c r="B45" s="231" t="s">
        <v>136</v>
      </c>
      <c r="C45" s="220"/>
      <c r="D45" s="221"/>
      <c r="E45" s="222"/>
      <c r="F45" s="223"/>
      <c r="G45" s="221"/>
      <c r="H45" s="224"/>
      <c r="I45" s="232">
        <f>+I43+I44</f>
        <v>1575.6999999999998</v>
      </c>
      <c r="J45" s="232">
        <f>+J43+J44</f>
        <v>3923.2000000000003</v>
      </c>
      <c r="K45"/>
      <c r="L45" s="218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</row>
    <row r="46" spans="1:62" ht="19.5" customHeight="1">
      <c r="A46" s="192">
        <f t="shared" si="5"/>
        <v>40</v>
      </c>
      <c r="B46" s="227" t="s">
        <v>137</v>
      </c>
      <c r="C46" s="220"/>
      <c r="D46" s="221"/>
      <c r="E46" s="222"/>
      <c r="F46" s="223"/>
      <c r="G46" s="221"/>
      <c r="H46" s="224"/>
      <c r="I46" s="233"/>
      <c r="J46" s="233"/>
      <c r="K46"/>
      <c r="L46" s="218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</row>
    <row r="47" spans="1:62" ht="19.5" customHeight="1">
      <c r="A47" s="202">
        <f t="shared" si="5"/>
        <v>41</v>
      </c>
      <c r="B47" s="234" t="s">
        <v>138</v>
      </c>
      <c r="C47" s="112"/>
      <c r="D47" s="235"/>
      <c r="E47" s="236"/>
      <c r="F47" s="237"/>
      <c r="G47" s="235"/>
      <c r="H47" s="238"/>
      <c r="I47" s="239">
        <f>ROUND((I45+I46),1)</f>
        <v>1575.7</v>
      </c>
      <c r="J47" s="239">
        <f>ROUND((J45+J46),1)</f>
        <v>3923.2</v>
      </c>
      <c r="K47"/>
      <c r="L47" s="218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</row>
    <row r="48" spans="1:62" ht="19.5" customHeight="1">
      <c r="A48" s="192">
        <f t="shared" si="5"/>
        <v>42</v>
      </c>
      <c r="B48" s="219" t="s">
        <v>139</v>
      </c>
      <c r="C48" s="240"/>
      <c r="D48" s="241"/>
      <c r="E48" s="242"/>
      <c r="F48" s="243"/>
      <c r="G48" s="241"/>
      <c r="H48" s="244"/>
      <c r="I48" s="226">
        <f>ROUND((I47+J47),1)</f>
        <v>5498.9</v>
      </c>
      <c r="J48" s="245"/>
      <c r="K48"/>
      <c r="L48" s="218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</row>
    <row r="49" spans="1:62" ht="19.5" customHeight="1">
      <c r="A49" s="192">
        <f t="shared" si="5"/>
        <v>43</v>
      </c>
      <c r="B49" s="219" t="s">
        <v>140</v>
      </c>
      <c r="C49" s="240"/>
      <c r="D49" s="241"/>
      <c r="E49" s="242"/>
      <c r="F49" s="243"/>
      <c r="G49" s="241"/>
      <c r="H49" s="244"/>
      <c r="I49" s="245"/>
      <c r="J49" s="226">
        <v>183.3</v>
      </c>
      <c r="K49"/>
      <c r="L49" s="218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</row>
    <row r="50" spans="1:62" ht="19.5" customHeight="1">
      <c r="A50" s="192">
        <f t="shared" si="5"/>
        <v>44</v>
      </c>
      <c r="B50" s="219" t="s">
        <v>141</v>
      </c>
      <c r="C50" s="240"/>
      <c r="D50" s="241"/>
      <c r="E50" s="242"/>
      <c r="F50" s="243"/>
      <c r="G50" s="241"/>
      <c r="H50" s="244"/>
      <c r="I50" s="245"/>
      <c r="J50" s="226">
        <v>130.8</v>
      </c>
      <c r="K50"/>
      <c r="L50" s="246"/>
      <c r="M50" s="247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</row>
    <row r="51" spans="2:256" s="55" customFormat="1" ht="12.75">
      <c r="B51" s="142"/>
      <c r="D51" s="248"/>
      <c r="E51" s="144"/>
      <c r="F51" s="145"/>
      <c r="G51" s="248"/>
      <c r="H51" s="146"/>
      <c r="I51" s="249"/>
      <c r="J51" s="249"/>
      <c r="K51" s="249"/>
      <c r="L51" s="250"/>
      <c r="M51" s="58"/>
      <c r="IV51"/>
    </row>
    <row r="52" spans="2:256" s="55" customFormat="1" ht="12.75">
      <c r="B52" s="142"/>
      <c r="D52" s="248"/>
      <c r="E52" s="144"/>
      <c r="F52" s="145"/>
      <c r="G52" s="248"/>
      <c r="H52" s="146"/>
      <c r="I52"/>
      <c r="J52"/>
      <c r="K52"/>
      <c r="L52"/>
      <c r="M52"/>
      <c r="IV52"/>
    </row>
    <row r="53" spans="2:256" s="55" customFormat="1" ht="12.75">
      <c r="B53" s="142"/>
      <c r="D53" s="248"/>
      <c r="E53" s="144"/>
      <c r="F53" s="145"/>
      <c r="G53" s="248"/>
      <c r="H53" s="146"/>
      <c r="I53"/>
      <c r="J53"/>
      <c r="K53"/>
      <c r="L53"/>
      <c r="M53"/>
      <c r="IV53"/>
    </row>
    <row r="54" spans="2:256" s="55" customFormat="1" ht="12.75">
      <c r="B54" s="142"/>
      <c r="D54" s="248"/>
      <c r="E54" s="144"/>
      <c r="F54" s="145"/>
      <c r="G54" s="248"/>
      <c r="H54" s="146"/>
      <c r="I54"/>
      <c r="J54"/>
      <c r="K54"/>
      <c r="L54"/>
      <c r="M54"/>
      <c r="N54" s="58"/>
      <c r="IV54"/>
    </row>
    <row r="55" spans="2:256" s="55" customFormat="1" ht="12.75">
      <c r="B55" s="142"/>
      <c r="D55" s="248"/>
      <c r="E55" s="144"/>
      <c r="F55" s="145"/>
      <c r="G55" s="248"/>
      <c r="H55" s="146"/>
      <c r="I55"/>
      <c r="J55"/>
      <c r="K55"/>
      <c r="L55"/>
      <c r="M55"/>
      <c r="N55" s="58"/>
      <c r="IV55"/>
    </row>
    <row r="56" spans="2:256" s="55" customFormat="1" ht="12.75">
      <c r="B56" s="142"/>
      <c r="C56" s="251"/>
      <c r="D56" s="252"/>
      <c r="E56" s="144"/>
      <c r="F56" s="145"/>
      <c r="G56" s="248"/>
      <c r="H56" s="146"/>
      <c r="I56"/>
      <c r="J56"/>
      <c r="K56"/>
      <c r="L56"/>
      <c r="M56"/>
      <c r="N56" s="58"/>
      <c r="IV56"/>
    </row>
    <row r="57" spans="2:256" s="55" customFormat="1" ht="12.75">
      <c r="B57" s="142"/>
      <c r="D57" s="248"/>
      <c r="E57" s="144"/>
      <c r="F57" s="145"/>
      <c r="G57" s="248"/>
      <c r="H57" s="146"/>
      <c r="I57"/>
      <c r="J57"/>
      <c r="K57"/>
      <c r="L57"/>
      <c r="M57"/>
      <c r="N57" s="58"/>
      <c r="IV57"/>
    </row>
    <row r="58" spans="2:256" s="55" customFormat="1" ht="12.75">
      <c r="B58" s="142"/>
      <c r="D58" s="248"/>
      <c r="E58" s="144"/>
      <c r="F58" s="145"/>
      <c r="G58" s="248"/>
      <c r="H58" s="146"/>
      <c r="I58" s="253"/>
      <c r="J58" s="253"/>
      <c r="K58" s="58"/>
      <c r="L58" s="250"/>
      <c r="M58" s="58"/>
      <c r="N58" s="58"/>
      <c r="IV58"/>
    </row>
    <row r="59" spans="2:256" s="55" customFormat="1" ht="12.75">
      <c r="B59" s="142"/>
      <c r="D59" s="248"/>
      <c r="E59" s="144"/>
      <c r="F59" s="145"/>
      <c r="G59" s="248"/>
      <c r="H59" s="146"/>
      <c r="I59" s="253"/>
      <c r="J59" s="253"/>
      <c r="K59" s="58"/>
      <c r="L59" s="250"/>
      <c r="M59" s="58"/>
      <c r="N59" s="58"/>
      <c r="IV59"/>
    </row>
    <row r="60" spans="2:256" s="55" customFormat="1" ht="12.75">
      <c r="B60" s="142"/>
      <c r="D60" s="248"/>
      <c r="E60" s="144"/>
      <c r="F60" s="145"/>
      <c r="G60" s="248"/>
      <c r="H60" s="146"/>
      <c r="I60" s="253"/>
      <c r="J60" s="253"/>
      <c r="K60" s="58"/>
      <c r="L60" s="250"/>
      <c r="M60" s="58"/>
      <c r="N60" s="58"/>
      <c r="IV60"/>
    </row>
    <row r="61" spans="2:256" s="55" customFormat="1" ht="12.75">
      <c r="B61" s="142"/>
      <c r="D61" s="248"/>
      <c r="E61" s="144"/>
      <c r="F61" s="145"/>
      <c r="G61" s="248"/>
      <c r="H61" s="146"/>
      <c r="I61" s="146"/>
      <c r="J61" s="146"/>
      <c r="L61" s="254"/>
      <c r="IV61"/>
    </row>
    <row r="62" spans="2:256" s="55" customFormat="1" ht="12.75">
      <c r="B62" s="142"/>
      <c r="D62" s="248"/>
      <c r="E62" s="144"/>
      <c r="F62" s="145"/>
      <c r="G62" s="248"/>
      <c r="H62" s="146"/>
      <c r="I62" s="146"/>
      <c r="J62" s="146"/>
      <c r="L62" s="254"/>
      <c r="IV62"/>
    </row>
    <row r="63" spans="2:256" s="55" customFormat="1" ht="12.75">
      <c r="B63" s="142"/>
      <c r="D63" s="248"/>
      <c r="E63" s="144"/>
      <c r="F63" s="145"/>
      <c r="G63" s="248"/>
      <c r="H63" s="146"/>
      <c r="I63" s="146"/>
      <c r="J63" s="146"/>
      <c r="L63" s="254"/>
      <c r="IV63"/>
    </row>
    <row r="64" spans="2:256" s="55" customFormat="1" ht="12.75">
      <c r="B64" s="142"/>
      <c r="D64" s="248"/>
      <c r="E64" s="144"/>
      <c r="F64" s="145"/>
      <c r="G64" s="248"/>
      <c r="H64" s="146"/>
      <c r="I64" s="146"/>
      <c r="J64" s="146"/>
      <c r="L64" s="254"/>
      <c r="IV64"/>
    </row>
    <row r="65" spans="2:256" s="55" customFormat="1" ht="12.75">
      <c r="B65" s="142"/>
      <c r="D65" s="248"/>
      <c r="E65" s="144"/>
      <c r="F65" s="145"/>
      <c r="G65" s="248"/>
      <c r="H65" s="146"/>
      <c r="I65" s="146"/>
      <c r="J65" s="146"/>
      <c r="L65" s="254"/>
      <c r="IV65"/>
    </row>
    <row r="66" spans="2:256" s="55" customFormat="1" ht="12.75">
      <c r="B66" s="142"/>
      <c r="D66" s="248"/>
      <c r="E66" s="144"/>
      <c r="F66" s="145"/>
      <c r="G66" s="248"/>
      <c r="H66" s="146"/>
      <c r="I66" s="146"/>
      <c r="J66" s="146"/>
      <c r="L66" s="254"/>
      <c r="IV66"/>
    </row>
    <row r="67" spans="2:256" s="55" customFormat="1" ht="12.75">
      <c r="B67" s="142"/>
      <c r="D67" s="248"/>
      <c r="E67" s="144"/>
      <c r="F67" s="145"/>
      <c r="G67" s="248"/>
      <c r="H67" s="146"/>
      <c r="I67" s="146"/>
      <c r="J67" s="146"/>
      <c r="L67" s="254"/>
      <c r="IV67"/>
    </row>
    <row r="68" spans="2:256" s="55" customFormat="1" ht="12.75">
      <c r="B68" s="142"/>
      <c r="D68" s="248"/>
      <c r="E68" s="144"/>
      <c r="F68" s="145"/>
      <c r="G68" s="248"/>
      <c r="H68" s="146"/>
      <c r="I68" s="146"/>
      <c r="J68" s="146"/>
      <c r="L68" s="254"/>
      <c r="IV68"/>
    </row>
    <row r="69" spans="2:256" s="55" customFormat="1" ht="12.75">
      <c r="B69" s="142"/>
      <c r="D69" s="248"/>
      <c r="E69" s="144"/>
      <c r="F69" s="145"/>
      <c r="G69" s="248"/>
      <c r="H69" s="146"/>
      <c r="I69" s="146"/>
      <c r="J69" s="146"/>
      <c r="L69" s="254"/>
      <c r="IV69"/>
    </row>
    <row r="70" spans="2:256" s="55" customFormat="1" ht="12.75">
      <c r="B70" s="142"/>
      <c r="D70" s="248"/>
      <c r="E70" s="144"/>
      <c r="F70" s="145"/>
      <c r="G70" s="248"/>
      <c r="H70" s="146"/>
      <c r="I70" s="146"/>
      <c r="J70" s="146"/>
      <c r="L70" s="254"/>
      <c r="IV70"/>
    </row>
    <row r="71" spans="2:256" s="55" customFormat="1" ht="12.75">
      <c r="B71" s="142"/>
      <c r="D71" s="248"/>
      <c r="E71" s="144"/>
      <c r="F71" s="145"/>
      <c r="G71" s="248"/>
      <c r="H71" s="146"/>
      <c r="I71" s="146"/>
      <c r="J71" s="146"/>
      <c r="L71" s="254"/>
      <c r="IV71"/>
    </row>
    <row r="72" spans="2:256" s="55" customFormat="1" ht="12.75">
      <c r="B72" s="142"/>
      <c r="D72" s="248"/>
      <c r="E72" s="144"/>
      <c r="F72" s="145"/>
      <c r="G72" s="248"/>
      <c r="H72" s="146"/>
      <c r="I72" s="146"/>
      <c r="J72" s="146"/>
      <c r="L72" s="254"/>
      <c r="IV72"/>
    </row>
    <row r="73" spans="2:256" s="55" customFormat="1" ht="12.75">
      <c r="B73" s="142"/>
      <c r="D73" s="248"/>
      <c r="E73" s="144"/>
      <c r="F73" s="145"/>
      <c r="G73" s="248"/>
      <c r="H73" s="146"/>
      <c r="I73" s="146"/>
      <c r="J73" s="146"/>
      <c r="L73" s="254"/>
      <c r="IV73"/>
    </row>
    <row r="74" spans="2:256" s="55" customFormat="1" ht="12.75">
      <c r="B74" s="142"/>
      <c r="D74" s="248"/>
      <c r="E74" s="144"/>
      <c r="F74" s="145"/>
      <c r="G74" s="248"/>
      <c r="H74" s="146"/>
      <c r="I74" s="146"/>
      <c r="J74" s="146"/>
      <c r="L74" s="254"/>
      <c r="IV74"/>
    </row>
    <row r="75" spans="2:256" s="55" customFormat="1" ht="12.75">
      <c r="B75" s="142"/>
      <c r="D75" s="248"/>
      <c r="E75" s="144"/>
      <c r="F75" s="145"/>
      <c r="G75" s="248"/>
      <c r="H75" s="146"/>
      <c r="I75" s="146"/>
      <c r="J75" s="146"/>
      <c r="L75" s="254"/>
      <c r="IV75"/>
    </row>
    <row r="76" spans="2:256" s="55" customFormat="1" ht="12.75">
      <c r="B76" s="142"/>
      <c r="D76" s="248"/>
      <c r="E76" s="144"/>
      <c r="F76" s="145"/>
      <c r="G76" s="248"/>
      <c r="H76" s="146"/>
      <c r="I76" s="146"/>
      <c r="J76" s="146"/>
      <c r="L76" s="254"/>
      <c r="IV76"/>
    </row>
    <row r="77" spans="2:256" s="55" customFormat="1" ht="12.75">
      <c r="B77" s="142"/>
      <c r="D77" s="248"/>
      <c r="E77" s="144"/>
      <c r="F77" s="145"/>
      <c r="G77" s="248"/>
      <c r="H77" s="146"/>
      <c r="I77" s="146"/>
      <c r="J77" s="146"/>
      <c r="L77" s="254"/>
      <c r="IV77"/>
    </row>
    <row r="78" spans="2:256" s="55" customFormat="1" ht="12.75">
      <c r="B78" s="142"/>
      <c r="D78" s="248"/>
      <c r="E78" s="144"/>
      <c r="F78" s="145"/>
      <c r="G78" s="248"/>
      <c r="H78" s="146"/>
      <c r="I78" s="146"/>
      <c r="J78" s="146"/>
      <c r="L78" s="254"/>
      <c r="IV78"/>
    </row>
    <row r="79" spans="2:256" s="55" customFormat="1" ht="12.75">
      <c r="B79" s="142"/>
      <c r="D79" s="248"/>
      <c r="E79" s="144"/>
      <c r="F79" s="145"/>
      <c r="G79" s="248"/>
      <c r="H79" s="146"/>
      <c r="I79" s="146"/>
      <c r="J79" s="146"/>
      <c r="L79" s="254"/>
      <c r="IV79"/>
    </row>
    <row r="80" spans="2:256" s="55" customFormat="1" ht="12.75">
      <c r="B80" s="142"/>
      <c r="D80" s="248"/>
      <c r="E80" s="144"/>
      <c r="F80" s="145"/>
      <c r="G80" s="248"/>
      <c r="H80" s="146"/>
      <c r="I80" s="146"/>
      <c r="J80" s="146"/>
      <c r="L80" s="254"/>
      <c r="IV80"/>
    </row>
    <row r="81" spans="2:256" s="55" customFormat="1" ht="12.75">
      <c r="B81" s="142"/>
      <c r="D81" s="248"/>
      <c r="E81" s="144"/>
      <c r="F81" s="145"/>
      <c r="G81" s="248"/>
      <c r="H81" s="146"/>
      <c r="I81" s="146"/>
      <c r="J81" s="146"/>
      <c r="L81" s="254"/>
      <c r="IV81"/>
    </row>
    <row r="82" spans="2:256" s="55" customFormat="1" ht="12.75">
      <c r="B82" s="142"/>
      <c r="D82" s="248"/>
      <c r="E82" s="144"/>
      <c r="F82" s="145"/>
      <c r="G82" s="248"/>
      <c r="H82" s="146"/>
      <c r="I82" s="146"/>
      <c r="J82" s="146"/>
      <c r="L82" s="254"/>
      <c r="IV82"/>
    </row>
    <row r="83" spans="2:256" s="55" customFormat="1" ht="12.75">
      <c r="B83" s="142"/>
      <c r="D83" s="248"/>
      <c r="E83" s="144"/>
      <c r="F83" s="145"/>
      <c r="G83" s="248"/>
      <c r="H83" s="146"/>
      <c r="I83" s="146"/>
      <c r="J83" s="146"/>
      <c r="L83" s="254"/>
      <c r="IV83"/>
    </row>
    <row r="84" spans="2:256" s="55" customFormat="1" ht="12.75">
      <c r="B84" s="142"/>
      <c r="D84" s="248"/>
      <c r="E84" s="144"/>
      <c r="F84" s="145"/>
      <c r="G84" s="248"/>
      <c r="H84" s="146"/>
      <c r="I84" s="146"/>
      <c r="J84" s="146"/>
      <c r="L84" s="254"/>
      <c r="IV84"/>
    </row>
    <row r="85" spans="2:256" s="55" customFormat="1" ht="12.75">
      <c r="B85" s="142"/>
      <c r="D85" s="248"/>
      <c r="E85" s="144"/>
      <c r="F85" s="145"/>
      <c r="G85" s="248"/>
      <c r="H85" s="146"/>
      <c r="I85" s="146"/>
      <c r="J85" s="146"/>
      <c r="L85" s="254"/>
      <c r="IV85"/>
    </row>
    <row r="86" spans="2:256" s="55" customFormat="1" ht="12.75">
      <c r="B86" s="142"/>
      <c r="D86" s="248"/>
      <c r="E86" s="144"/>
      <c r="F86" s="145"/>
      <c r="G86" s="248"/>
      <c r="H86" s="146"/>
      <c r="I86" s="146"/>
      <c r="J86" s="146"/>
      <c r="L86" s="254"/>
      <c r="IV86"/>
    </row>
    <row r="87" spans="2:256" s="55" customFormat="1" ht="12.75">
      <c r="B87" s="142"/>
      <c r="D87" s="248"/>
      <c r="E87" s="144"/>
      <c r="F87" s="145"/>
      <c r="G87" s="248"/>
      <c r="H87" s="146"/>
      <c r="I87" s="146"/>
      <c r="J87" s="146"/>
      <c r="L87" s="254"/>
      <c r="IV87"/>
    </row>
    <row r="88" spans="2:256" s="55" customFormat="1" ht="12.75">
      <c r="B88" s="142"/>
      <c r="D88" s="248"/>
      <c r="E88" s="144"/>
      <c r="F88" s="145"/>
      <c r="G88" s="248"/>
      <c r="H88" s="146"/>
      <c r="I88" s="146"/>
      <c r="J88" s="146"/>
      <c r="L88" s="254"/>
      <c r="IV88"/>
    </row>
    <row r="89" spans="2:256" s="55" customFormat="1" ht="12.75">
      <c r="B89" s="142"/>
      <c r="D89" s="248"/>
      <c r="E89" s="144"/>
      <c r="F89" s="145"/>
      <c r="G89" s="248"/>
      <c r="H89" s="146"/>
      <c r="I89" s="146"/>
      <c r="J89" s="146"/>
      <c r="L89" s="254"/>
      <c r="IV89"/>
    </row>
    <row r="90" spans="2:256" s="55" customFormat="1" ht="12.75">
      <c r="B90" s="142"/>
      <c r="D90" s="248"/>
      <c r="E90" s="144"/>
      <c r="F90" s="145"/>
      <c r="G90" s="248"/>
      <c r="H90" s="146"/>
      <c r="I90" s="146"/>
      <c r="J90" s="146"/>
      <c r="L90" s="254"/>
      <c r="IV90"/>
    </row>
    <row r="91" spans="2:256" s="55" customFormat="1" ht="12.75">
      <c r="B91" s="142"/>
      <c r="D91" s="248"/>
      <c r="E91" s="144"/>
      <c r="F91" s="145"/>
      <c r="G91" s="248"/>
      <c r="H91" s="146"/>
      <c r="I91" s="146"/>
      <c r="J91" s="146"/>
      <c r="L91" s="254"/>
      <c r="IV91"/>
    </row>
    <row r="92" spans="2:256" s="55" customFormat="1" ht="12.75">
      <c r="B92" s="142"/>
      <c r="D92" s="248"/>
      <c r="E92" s="144"/>
      <c r="F92" s="145"/>
      <c r="G92" s="248"/>
      <c r="H92" s="146"/>
      <c r="I92" s="146"/>
      <c r="J92" s="146"/>
      <c r="L92" s="254"/>
      <c r="IV92"/>
    </row>
    <row r="93" spans="2:256" s="55" customFormat="1" ht="12.75">
      <c r="B93" s="142"/>
      <c r="D93" s="248"/>
      <c r="E93" s="144"/>
      <c r="F93" s="145"/>
      <c r="G93" s="248"/>
      <c r="H93" s="146"/>
      <c r="I93" s="146"/>
      <c r="J93" s="146"/>
      <c r="L93" s="254"/>
      <c r="IV93"/>
    </row>
    <row r="94" spans="2:256" s="55" customFormat="1" ht="12.75">
      <c r="B94" s="142"/>
      <c r="D94" s="248"/>
      <c r="E94" s="144"/>
      <c r="F94" s="145"/>
      <c r="G94" s="248"/>
      <c r="H94" s="146"/>
      <c r="I94" s="146"/>
      <c r="J94" s="146"/>
      <c r="L94" s="254"/>
      <c r="IV94"/>
    </row>
    <row r="95" spans="2:256" s="55" customFormat="1" ht="12.75">
      <c r="B95" s="142"/>
      <c r="D95" s="248"/>
      <c r="E95" s="144"/>
      <c r="F95" s="145"/>
      <c r="G95" s="248"/>
      <c r="H95" s="146"/>
      <c r="I95" s="146"/>
      <c r="J95" s="146"/>
      <c r="L95" s="254"/>
      <c r="IV95"/>
    </row>
    <row r="96" spans="2:256" s="55" customFormat="1" ht="12.75">
      <c r="B96" s="142"/>
      <c r="D96" s="248"/>
      <c r="E96" s="144"/>
      <c r="F96" s="145"/>
      <c r="G96" s="248"/>
      <c r="H96" s="146"/>
      <c r="I96" s="146"/>
      <c r="J96" s="146"/>
      <c r="L96" s="254"/>
      <c r="IV96"/>
    </row>
    <row r="97" spans="2:256" s="55" customFormat="1" ht="12.75">
      <c r="B97" s="142"/>
      <c r="D97" s="248"/>
      <c r="E97" s="144"/>
      <c r="F97" s="145"/>
      <c r="G97" s="248"/>
      <c r="H97" s="146"/>
      <c r="I97" s="146"/>
      <c r="J97" s="146"/>
      <c r="L97" s="254"/>
      <c r="IV97"/>
    </row>
    <row r="98" spans="2:256" s="55" customFormat="1" ht="12.75">
      <c r="B98" s="142"/>
      <c r="D98" s="248"/>
      <c r="E98" s="144"/>
      <c r="F98" s="145"/>
      <c r="G98" s="248"/>
      <c r="H98" s="146"/>
      <c r="I98" s="146"/>
      <c r="J98" s="146"/>
      <c r="L98" s="254"/>
      <c r="IV98"/>
    </row>
    <row r="99" spans="2:256" s="55" customFormat="1" ht="12.75">
      <c r="B99" s="142"/>
      <c r="D99" s="248"/>
      <c r="E99" s="144"/>
      <c r="F99" s="145"/>
      <c r="G99" s="248"/>
      <c r="H99" s="146"/>
      <c r="I99" s="146"/>
      <c r="J99" s="146"/>
      <c r="L99" s="254"/>
      <c r="IV99"/>
    </row>
    <row r="100" spans="2:256" s="55" customFormat="1" ht="12.75">
      <c r="B100" s="142"/>
      <c r="D100" s="248"/>
      <c r="E100" s="144"/>
      <c r="F100" s="145"/>
      <c r="G100" s="248"/>
      <c r="H100" s="146"/>
      <c r="I100" s="146"/>
      <c r="J100" s="146"/>
      <c r="L100" s="254"/>
      <c r="IV100"/>
    </row>
    <row r="101" spans="2:256" s="55" customFormat="1" ht="12.75">
      <c r="B101" s="142"/>
      <c r="D101" s="248"/>
      <c r="E101" s="144"/>
      <c r="F101" s="145"/>
      <c r="G101" s="248"/>
      <c r="H101" s="146"/>
      <c r="I101" s="146"/>
      <c r="J101" s="146"/>
      <c r="L101" s="254"/>
      <c r="IV101"/>
    </row>
    <row r="102" spans="2:256" s="55" customFormat="1" ht="12.75">
      <c r="B102" s="142"/>
      <c r="D102" s="248"/>
      <c r="E102" s="144"/>
      <c r="F102" s="145"/>
      <c r="G102" s="248"/>
      <c r="H102" s="146"/>
      <c r="I102" s="146"/>
      <c r="J102" s="146"/>
      <c r="L102" s="254"/>
      <c r="IV102"/>
    </row>
    <row r="103" spans="2:256" s="55" customFormat="1" ht="12.75">
      <c r="B103" s="142"/>
      <c r="D103" s="248"/>
      <c r="E103" s="144"/>
      <c r="F103" s="145"/>
      <c r="G103" s="248"/>
      <c r="H103" s="146"/>
      <c r="I103" s="146"/>
      <c r="J103" s="146"/>
      <c r="L103" s="254"/>
      <c r="IV103"/>
    </row>
    <row r="104" spans="2:256" s="55" customFormat="1" ht="12.75">
      <c r="B104" s="142"/>
      <c r="D104" s="248"/>
      <c r="E104" s="144"/>
      <c r="F104" s="145"/>
      <c r="G104" s="248"/>
      <c r="H104" s="146"/>
      <c r="I104" s="146"/>
      <c r="J104" s="146"/>
      <c r="L104" s="254"/>
      <c r="IV104"/>
    </row>
    <row r="105" spans="2:256" s="55" customFormat="1" ht="12.75">
      <c r="B105" s="142"/>
      <c r="D105" s="248"/>
      <c r="E105" s="144"/>
      <c r="F105" s="145"/>
      <c r="G105" s="248"/>
      <c r="H105" s="146"/>
      <c r="I105" s="146"/>
      <c r="J105" s="146"/>
      <c r="L105" s="254"/>
      <c r="IV105"/>
    </row>
    <row r="106" spans="2:256" s="55" customFormat="1" ht="12.75">
      <c r="B106" s="142"/>
      <c r="D106" s="248"/>
      <c r="E106" s="144"/>
      <c r="F106" s="145"/>
      <c r="G106" s="248"/>
      <c r="H106" s="146"/>
      <c r="I106" s="146"/>
      <c r="J106" s="146"/>
      <c r="L106" s="254"/>
      <c r="IV106"/>
    </row>
    <row r="107" spans="2:256" s="55" customFormat="1" ht="12.75">
      <c r="B107" s="142"/>
      <c r="D107" s="248"/>
      <c r="E107" s="144"/>
      <c r="F107" s="145"/>
      <c r="G107" s="248"/>
      <c r="H107" s="146"/>
      <c r="I107" s="146"/>
      <c r="J107" s="146"/>
      <c r="L107" s="254"/>
      <c r="IV107"/>
    </row>
    <row r="108" spans="2:256" s="55" customFormat="1" ht="12.75">
      <c r="B108" s="142"/>
      <c r="D108" s="248"/>
      <c r="E108" s="144"/>
      <c r="F108" s="145"/>
      <c r="G108" s="248"/>
      <c r="H108" s="146"/>
      <c r="I108" s="146"/>
      <c r="J108" s="146"/>
      <c r="L108" s="254"/>
      <c r="IV108"/>
    </row>
    <row r="109" spans="2:256" s="55" customFormat="1" ht="12.75">
      <c r="B109" s="142"/>
      <c r="D109" s="248"/>
      <c r="E109" s="144"/>
      <c r="F109" s="145"/>
      <c r="G109" s="248"/>
      <c r="H109" s="146"/>
      <c r="I109" s="146"/>
      <c r="J109" s="146"/>
      <c r="L109" s="254"/>
      <c r="IV109"/>
    </row>
    <row r="110" spans="2:256" s="55" customFormat="1" ht="12.75">
      <c r="B110" s="142"/>
      <c r="D110" s="248"/>
      <c r="E110" s="144"/>
      <c r="F110" s="145"/>
      <c r="G110" s="248"/>
      <c r="H110" s="146"/>
      <c r="I110" s="146"/>
      <c r="J110" s="146"/>
      <c r="L110" s="254"/>
      <c r="IV110"/>
    </row>
    <row r="111" spans="2:256" s="55" customFormat="1" ht="12.75">
      <c r="B111" s="142"/>
      <c r="D111" s="248"/>
      <c r="E111" s="144"/>
      <c r="F111" s="145"/>
      <c r="G111" s="248"/>
      <c r="H111" s="146"/>
      <c r="I111" s="146"/>
      <c r="J111" s="146"/>
      <c r="L111" s="254"/>
      <c r="IV111"/>
    </row>
    <row r="112" spans="2:256" s="55" customFormat="1" ht="12.75">
      <c r="B112" s="142"/>
      <c r="D112" s="248"/>
      <c r="E112" s="144"/>
      <c r="F112" s="145"/>
      <c r="G112" s="248"/>
      <c r="H112" s="146"/>
      <c r="I112" s="146"/>
      <c r="J112" s="146"/>
      <c r="L112" s="254"/>
      <c r="IV112"/>
    </row>
    <row r="113" spans="2:256" s="55" customFormat="1" ht="12.75">
      <c r="B113" s="142"/>
      <c r="D113" s="248"/>
      <c r="E113" s="144"/>
      <c r="F113" s="145"/>
      <c r="G113" s="248"/>
      <c r="H113" s="146"/>
      <c r="I113" s="146"/>
      <c r="J113" s="146"/>
      <c r="L113" s="254"/>
      <c r="IV113"/>
    </row>
    <row r="114" spans="2:256" s="55" customFormat="1" ht="12.75">
      <c r="B114" s="142"/>
      <c r="D114" s="248"/>
      <c r="E114" s="144"/>
      <c r="F114" s="145"/>
      <c r="G114" s="248"/>
      <c r="H114" s="146"/>
      <c r="I114" s="146"/>
      <c r="J114" s="146"/>
      <c r="L114" s="254"/>
      <c r="IV114"/>
    </row>
    <row r="115" spans="2:256" s="55" customFormat="1" ht="12.75">
      <c r="B115" s="142"/>
      <c r="D115" s="248"/>
      <c r="E115" s="144"/>
      <c r="F115" s="145"/>
      <c r="G115" s="248"/>
      <c r="H115" s="146"/>
      <c r="I115" s="146"/>
      <c r="J115" s="146"/>
      <c r="L115" s="254"/>
      <c r="IV115"/>
    </row>
    <row r="116" spans="2:256" s="55" customFormat="1" ht="12.75">
      <c r="B116" s="142"/>
      <c r="D116" s="248"/>
      <c r="E116" s="144"/>
      <c r="F116" s="145"/>
      <c r="G116" s="248"/>
      <c r="H116" s="146"/>
      <c r="I116" s="146"/>
      <c r="J116" s="146"/>
      <c r="L116" s="254"/>
      <c r="IV116"/>
    </row>
    <row r="117" spans="2:256" s="55" customFormat="1" ht="12.75">
      <c r="B117" s="142"/>
      <c r="D117" s="248"/>
      <c r="E117" s="144"/>
      <c r="F117" s="145"/>
      <c r="G117" s="248"/>
      <c r="H117" s="146"/>
      <c r="I117" s="146"/>
      <c r="J117" s="146"/>
      <c r="L117" s="254"/>
      <c r="IV117"/>
    </row>
    <row r="118" spans="2:256" s="55" customFormat="1" ht="12.75">
      <c r="B118" s="142"/>
      <c r="D118" s="248"/>
      <c r="E118" s="144"/>
      <c r="F118" s="145"/>
      <c r="G118" s="248"/>
      <c r="H118" s="146"/>
      <c r="I118" s="146"/>
      <c r="J118" s="146"/>
      <c r="L118" s="254"/>
      <c r="IV118"/>
    </row>
    <row r="119" spans="2:256" s="55" customFormat="1" ht="12.75">
      <c r="B119" s="142"/>
      <c r="D119" s="248"/>
      <c r="E119" s="144"/>
      <c r="F119" s="145"/>
      <c r="G119" s="248"/>
      <c r="H119" s="146"/>
      <c r="I119" s="146"/>
      <c r="J119" s="146"/>
      <c r="L119" s="254"/>
      <c r="IV119"/>
    </row>
    <row r="120" spans="2:256" s="55" customFormat="1" ht="12.75">
      <c r="B120" s="142"/>
      <c r="D120" s="248"/>
      <c r="E120" s="144"/>
      <c r="F120" s="145"/>
      <c r="G120" s="248"/>
      <c r="H120" s="146"/>
      <c r="I120" s="146"/>
      <c r="J120" s="146"/>
      <c r="L120" s="254"/>
      <c r="IV120"/>
    </row>
    <row r="121" spans="2:256" s="55" customFormat="1" ht="12.75">
      <c r="B121" s="142"/>
      <c r="D121" s="248"/>
      <c r="E121" s="144"/>
      <c r="F121" s="145"/>
      <c r="G121" s="248"/>
      <c r="H121" s="146"/>
      <c r="I121" s="146"/>
      <c r="J121" s="146"/>
      <c r="L121" s="254"/>
      <c r="IV121"/>
    </row>
    <row r="122" spans="2:256" s="55" customFormat="1" ht="12.75">
      <c r="B122" s="142"/>
      <c r="D122" s="248"/>
      <c r="E122" s="144"/>
      <c r="F122" s="145"/>
      <c r="G122" s="248"/>
      <c r="H122" s="146"/>
      <c r="I122" s="146"/>
      <c r="J122" s="146"/>
      <c r="L122" s="254"/>
      <c r="IV122"/>
    </row>
    <row r="123" spans="2:256" s="55" customFormat="1" ht="12.75">
      <c r="B123" s="142"/>
      <c r="D123" s="248"/>
      <c r="E123" s="144"/>
      <c r="F123" s="145"/>
      <c r="G123" s="248"/>
      <c r="H123" s="146"/>
      <c r="I123" s="146"/>
      <c r="J123" s="146"/>
      <c r="L123" s="254"/>
      <c r="IV123"/>
    </row>
    <row r="124" spans="2:256" s="55" customFormat="1" ht="12.75">
      <c r="B124" s="142"/>
      <c r="D124" s="248"/>
      <c r="E124" s="144"/>
      <c r="F124" s="145"/>
      <c r="G124" s="248"/>
      <c r="H124" s="146"/>
      <c r="I124" s="146"/>
      <c r="J124" s="146"/>
      <c r="L124" s="254"/>
      <c r="IV124"/>
    </row>
    <row r="125" spans="2:256" s="55" customFormat="1" ht="12.75">
      <c r="B125" s="142"/>
      <c r="D125" s="248"/>
      <c r="E125" s="144"/>
      <c r="F125" s="145"/>
      <c r="G125" s="248"/>
      <c r="H125" s="146"/>
      <c r="I125" s="146"/>
      <c r="J125" s="146"/>
      <c r="L125" s="254"/>
      <c r="IV125"/>
    </row>
    <row r="126" spans="2:256" s="55" customFormat="1" ht="12.75">
      <c r="B126" s="142"/>
      <c r="D126" s="248"/>
      <c r="E126" s="144"/>
      <c r="F126" s="145"/>
      <c r="G126" s="248"/>
      <c r="H126" s="146"/>
      <c r="I126" s="146"/>
      <c r="J126" s="146"/>
      <c r="L126" s="254"/>
      <c r="IV126"/>
    </row>
    <row r="127" spans="2:256" s="55" customFormat="1" ht="12.75">
      <c r="B127" s="142"/>
      <c r="D127" s="248"/>
      <c r="E127" s="144"/>
      <c r="F127" s="145"/>
      <c r="G127" s="248"/>
      <c r="H127" s="146"/>
      <c r="I127" s="146"/>
      <c r="J127" s="146"/>
      <c r="L127" s="254"/>
      <c r="IV127"/>
    </row>
    <row r="128" spans="2:256" s="55" customFormat="1" ht="12.75">
      <c r="B128" s="142"/>
      <c r="D128" s="248"/>
      <c r="E128" s="144"/>
      <c r="F128" s="145"/>
      <c r="G128" s="248"/>
      <c r="H128" s="146"/>
      <c r="I128" s="146"/>
      <c r="J128" s="146"/>
      <c r="L128" s="254"/>
      <c r="IV128"/>
    </row>
    <row r="129" spans="2:256" s="55" customFormat="1" ht="12.75">
      <c r="B129" s="142"/>
      <c r="D129" s="248"/>
      <c r="E129" s="144"/>
      <c r="F129" s="145"/>
      <c r="G129" s="248"/>
      <c r="H129" s="146"/>
      <c r="I129" s="146"/>
      <c r="J129" s="146"/>
      <c r="L129" s="254"/>
      <c r="IV129"/>
    </row>
    <row r="130" spans="2:256" s="55" customFormat="1" ht="12.75">
      <c r="B130" s="142"/>
      <c r="D130" s="248"/>
      <c r="E130" s="144"/>
      <c r="F130" s="145"/>
      <c r="G130" s="248"/>
      <c r="H130" s="146"/>
      <c r="I130" s="146"/>
      <c r="J130" s="146"/>
      <c r="L130" s="254"/>
      <c r="IV130"/>
    </row>
    <row r="131" spans="2:256" s="55" customFormat="1" ht="12.75">
      <c r="B131" s="142"/>
      <c r="D131" s="248"/>
      <c r="E131" s="144"/>
      <c r="F131" s="145"/>
      <c r="G131" s="248"/>
      <c r="H131" s="146"/>
      <c r="I131" s="146"/>
      <c r="J131" s="146"/>
      <c r="L131" s="254"/>
      <c r="IV131"/>
    </row>
    <row r="132" spans="2:256" s="55" customFormat="1" ht="12.75">
      <c r="B132" s="142"/>
      <c r="D132" s="248"/>
      <c r="E132" s="144"/>
      <c r="F132" s="145"/>
      <c r="G132" s="248"/>
      <c r="H132" s="146"/>
      <c r="I132" s="146"/>
      <c r="J132" s="146"/>
      <c r="L132" s="254"/>
      <c r="IV132"/>
    </row>
    <row r="133" spans="2:256" s="55" customFormat="1" ht="12.75">
      <c r="B133" s="142"/>
      <c r="D133" s="248"/>
      <c r="E133" s="144"/>
      <c r="F133" s="145"/>
      <c r="G133" s="248"/>
      <c r="H133" s="146"/>
      <c r="I133" s="146"/>
      <c r="J133" s="146"/>
      <c r="L133" s="254"/>
      <c r="IV133"/>
    </row>
    <row r="134" spans="2:256" s="55" customFormat="1" ht="12.75">
      <c r="B134" s="142"/>
      <c r="D134" s="248"/>
      <c r="E134" s="144"/>
      <c r="F134" s="145"/>
      <c r="G134" s="248"/>
      <c r="H134" s="146"/>
      <c r="I134" s="146"/>
      <c r="J134" s="146"/>
      <c r="L134" s="254"/>
      <c r="IV134"/>
    </row>
    <row r="135" spans="2:256" s="55" customFormat="1" ht="12.75">
      <c r="B135" s="142"/>
      <c r="D135" s="248"/>
      <c r="E135" s="144"/>
      <c r="F135" s="145"/>
      <c r="G135" s="248"/>
      <c r="H135" s="146"/>
      <c r="I135" s="146"/>
      <c r="J135" s="146"/>
      <c r="L135" s="254"/>
      <c r="IV135"/>
    </row>
    <row r="136" spans="2:256" s="55" customFormat="1" ht="12.75">
      <c r="B136" s="142"/>
      <c r="D136" s="248"/>
      <c r="E136" s="144"/>
      <c r="F136" s="145"/>
      <c r="G136" s="248"/>
      <c r="H136" s="146"/>
      <c r="I136" s="146"/>
      <c r="J136" s="146"/>
      <c r="L136" s="254"/>
      <c r="IV136"/>
    </row>
    <row r="137" spans="2:256" s="55" customFormat="1" ht="12.75">
      <c r="B137" s="142"/>
      <c r="D137" s="248"/>
      <c r="E137" s="144"/>
      <c r="F137" s="145"/>
      <c r="G137" s="248"/>
      <c r="H137" s="146"/>
      <c r="I137" s="146"/>
      <c r="J137" s="146"/>
      <c r="L137" s="254"/>
      <c r="IV137"/>
    </row>
    <row r="138" spans="2:256" s="55" customFormat="1" ht="12.75">
      <c r="B138" s="142"/>
      <c r="D138" s="248"/>
      <c r="E138" s="144"/>
      <c r="F138" s="145"/>
      <c r="G138" s="248"/>
      <c r="H138" s="146"/>
      <c r="I138" s="146"/>
      <c r="J138" s="146"/>
      <c r="L138" s="254"/>
      <c r="IV138"/>
    </row>
    <row r="139" spans="2:256" s="55" customFormat="1" ht="12.75">
      <c r="B139" s="142"/>
      <c r="D139" s="248"/>
      <c r="E139" s="144"/>
      <c r="F139" s="145"/>
      <c r="G139" s="248"/>
      <c r="H139" s="146"/>
      <c r="I139" s="146"/>
      <c r="J139" s="146"/>
      <c r="L139" s="254"/>
      <c r="IV139"/>
    </row>
    <row r="140" spans="2:256" s="55" customFormat="1" ht="12.75">
      <c r="B140" s="142"/>
      <c r="D140" s="248"/>
      <c r="E140" s="144"/>
      <c r="F140" s="145"/>
      <c r="G140" s="248"/>
      <c r="H140" s="146"/>
      <c r="I140" s="146"/>
      <c r="J140" s="146"/>
      <c r="L140" s="254"/>
      <c r="IV140"/>
    </row>
    <row r="141" spans="2:256" s="55" customFormat="1" ht="12.75">
      <c r="B141" s="142"/>
      <c r="D141" s="248"/>
      <c r="E141" s="144"/>
      <c r="F141" s="145"/>
      <c r="G141" s="248"/>
      <c r="H141" s="146"/>
      <c r="I141" s="146"/>
      <c r="J141" s="146"/>
      <c r="L141" s="254"/>
      <c r="IV141"/>
    </row>
    <row r="142" spans="2:256" s="55" customFormat="1" ht="12.75">
      <c r="B142" s="142"/>
      <c r="D142" s="248"/>
      <c r="E142" s="144"/>
      <c r="F142" s="145"/>
      <c r="G142" s="248"/>
      <c r="H142" s="146"/>
      <c r="I142" s="146"/>
      <c r="J142" s="146"/>
      <c r="L142" s="254"/>
      <c r="IV142"/>
    </row>
    <row r="143" spans="2:256" s="55" customFormat="1" ht="12.75">
      <c r="B143" s="142"/>
      <c r="D143" s="248"/>
      <c r="E143" s="144"/>
      <c r="F143" s="145"/>
      <c r="G143" s="248"/>
      <c r="H143" s="146"/>
      <c r="I143" s="146"/>
      <c r="J143" s="146"/>
      <c r="L143" s="254"/>
      <c r="IV143"/>
    </row>
    <row r="144" spans="2:256" s="55" customFormat="1" ht="12.75">
      <c r="B144" s="142"/>
      <c r="D144" s="248"/>
      <c r="E144" s="144"/>
      <c r="F144" s="145"/>
      <c r="G144" s="248"/>
      <c r="H144" s="146"/>
      <c r="I144" s="146"/>
      <c r="J144" s="146"/>
      <c r="L144" s="254"/>
      <c r="IV144"/>
    </row>
    <row r="145" spans="2:256" s="55" customFormat="1" ht="12.75">
      <c r="B145" s="142"/>
      <c r="D145" s="248"/>
      <c r="E145" s="144"/>
      <c r="F145" s="145"/>
      <c r="G145" s="248"/>
      <c r="H145" s="146"/>
      <c r="I145" s="146"/>
      <c r="J145" s="146"/>
      <c r="L145" s="254"/>
      <c r="IV145"/>
    </row>
    <row r="146" spans="2:256" s="55" customFormat="1" ht="12.75">
      <c r="B146" s="142"/>
      <c r="D146" s="248"/>
      <c r="E146" s="144"/>
      <c r="F146" s="145"/>
      <c r="G146" s="248"/>
      <c r="H146" s="146"/>
      <c r="I146" s="146"/>
      <c r="J146" s="146"/>
      <c r="L146" s="254"/>
      <c r="IV146"/>
    </row>
    <row r="147" spans="2:256" s="55" customFormat="1" ht="12.75">
      <c r="B147" s="142"/>
      <c r="D147" s="248"/>
      <c r="E147" s="144"/>
      <c r="F147" s="145"/>
      <c r="G147" s="248"/>
      <c r="H147" s="146"/>
      <c r="I147" s="146"/>
      <c r="J147" s="146"/>
      <c r="L147" s="254"/>
      <c r="IV147"/>
    </row>
    <row r="148" spans="2:256" s="55" customFormat="1" ht="12.75">
      <c r="B148" s="142"/>
      <c r="D148" s="248"/>
      <c r="E148" s="144"/>
      <c r="F148" s="145"/>
      <c r="G148" s="248"/>
      <c r="H148" s="146"/>
      <c r="I148" s="146"/>
      <c r="J148" s="146"/>
      <c r="L148" s="254"/>
      <c r="IV148"/>
    </row>
    <row r="149" spans="2:256" s="55" customFormat="1" ht="12.75">
      <c r="B149" s="142"/>
      <c r="D149" s="248"/>
      <c r="E149" s="144"/>
      <c r="F149" s="145"/>
      <c r="G149" s="248"/>
      <c r="H149" s="146"/>
      <c r="I149" s="146"/>
      <c r="J149" s="146"/>
      <c r="L149" s="254"/>
      <c r="IV149"/>
    </row>
    <row r="150" spans="2:256" s="55" customFormat="1" ht="12.75">
      <c r="B150" s="142"/>
      <c r="D150" s="248"/>
      <c r="E150" s="144"/>
      <c r="F150" s="145"/>
      <c r="G150" s="248"/>
      <c r="H150" s="146"/>
      <c r="I150" s="146"/>
      <c r="J150" s="146"/>
      <c r="L150" s="254"/>
      <c r="IV150"/>
    </row>
    <row r="151" spans="2:256" s="55" customFormat="1" ht="12.75">
      <c r="B151" s="142"/>
      <c r="D151" s="248"/>
      <c r="E151" s="144"/>
      <c r="F151" s="145"/>
      <c r="G151" s="248"/>
      <c r="H151" s="146"/>
      <c r="I151" s="146"/>
      <c r="J151" s="146"/>
      <c r="L151" s="254"/>
      <c r="IV151"/>
    </row>
    <row r="152" spans="2:256" s="55" customFormat="1" ht="12.75">
      <c r="B152" s="142"/>
      <c r="D152" s="248"/>
      <c r="E152" s="144"/>
      <c r="F152" s="145"/>
      <c r="G152" s="248"/>
      <c r="H152" s="146"/>
      <c r="I152" s="146"/>
      <c r="J152" s="146"/>
      <c r="L152" s="254"/>
      <c r="IV152"/>
    </row>
    <row r="153" spans="2:256" s="55" customFormat="1" ht="12.75">
      <c r="B153" s="142"/>
      <c r="D153" s="248"/>
      <c r="E153" s="144"/>
      <c r="F153" s="145"/>
      <c r="G153" s="248"/>
      <c r="H153" s="146"/>
      <c r="I153" s="146"/>
      <c r="J153" s="146"/>
      <c r="L153" s="254"/>
      <c r="IV153"/>
    </row>
    <row r="154" spans="2:256" s="55" customFormat="1" ht="12.75">
      <c r="B154" s="142"/>
      <c r="D154" s="248"/>
      <c r="E154" s="144"/>
      <c r="F154" s="145"/>
      <c r="G154" s="248"/>
      <c r="H154" s="146"/>
      <c r="I154" s="146"/>
      <c r="J154" s="146"/>
      <c r="L154" s="254"/>
      <c r="IV154"/>
    </row>
    <row r="155" spans="2:256" s="55" customFormat="1" ht="12.75">
      <c r="B155" s="142"/>
      <c r="D155" s="248"/>
      <c r="E155" s="144"/>
      <c r="F155" s="145"/>
      <c r="G155" s="248"/>
      <c r="H155" s="146"/>
      <c r="I155" s="146"/>
      <c r="J155" s="146"/>
      <c r="L155" s="254"/>
      <c r="IV155"/>
    </row>
    <row r="156" spans="2:256" s="55" customFormat="1" ht="12.75">
      <c r="B156" s="142"/>
      <c r="D156" s="248"/>
      <c r="E156" s="144"/>
      <c r="F156" s="145"/>
      <c r="G156" s="248"/>
      <c r="H156" s="146"/>
      <c r="I156" s="146"/>
      <c r="J156" s="146"/>
      <c r="L156" s="254"/>
      <c r="IV156"/>
    </row>
    <row r="157" spans="2:256" s="55" customFormat="1" ht="12.75">
      <c r="B157" s="142"/>
      <c r="D157" s="248"/>
      <c r="E157" s="144"/>
      <c r="F157" s="145"/>
      <c r="G157" s="248"/>
      <c r="H157" s="146"/>
      <c r="I157" s="146"/>
      <c r="J157" s="146"/>
      <c r="L157" s="254"/>
      <c r="IV157"/>
    </row>
    <row r="158" spans="2:256" s="55" customFormat="1" ht="12.75">
      <c r="B158" s="142"/>
      <c r="D158" s="248"/>
      <c r="E158" s="144"/>
      <c r="F158" s="145"/>
      <c r="G158" s="248"/>
      <c r="H158" s="146"/>
      <c r="I158" s="146"/>
      <c r="J158" s="146"/>
      <c r="L158" s="254"/>
      <c r="IV158"/>
    </row>
    <row r="159" spans="2:256" s="55" customFormat="1" ht="12.75">
      <c r="B159" s="142"/>
      <c r="D159" s="248"/>
      <c r="E159" s="144"/>
      <c r="F159" s="145"/>
      <c r="G159" s="248"/>
      <c r="H159" s="146"/>
      <c r="I159" s="146"/>
      <c r="J159" s="146"/>
      <c r="L159" s="254"/>
      <c r="IV159"/>
    </row>
    <row r="160" spans="2:256" s="55" customFormat="1" ht="12.75">
      <c r="B160" s="142"/>
      <c r="D160" s="248"/>
      <c r="E160" s="144"/>
      <c r="F160" s="145"/>
      <c r="G160" s="248"/>
      <c r="H160" s="146"/>
      <c r="I160" s="146"/>
      <c r="J160" s="146"/>
      <c r="L160" s="254"/>
      <c r="IV160"/>
    </row>
    <row r="161" spans="2:256" s="55" customFormat="1" ht="12.75">
      <c r="B161" s="142"/>
      <c r="D161" s="248"/>
      <c r="E161" s="144"/>
      <c r="F161" s="145"/>
      <c r="G161" s="248"/>
      <c r="H161" s="146"/>
      <c r="I161" s="146"/>
      <c r="J161" s="146"/>
      <c r="L161" s="254"/>
      <c r="IV161"/>
    </row>
    <row r="162" spans="2:256" s="55" customFormat="1" ht="12.75">
      <c r="B162" s="142"/>
      <c r="D162" s="248"/>
      <c r="E162" s="144"/>
      <c r="F162" s="145"/>
      <c r="G162" s="248"/>
      <c r="H162" s="146"/>
      <c r="I162" s="146"/>
      <c r="J162" s="146"/>
      <c r="L162" s="254"/>
      <c r="IV162"/>
    </row>
    <row r="163" spans="2:256" s="55" customFormat="1" ht="12.75">
      <c r="B163" s="142"/>
      <c r="D163" s="248"/>
      <c r="E163" s="144"/>
      <c r="F163" s="145"/>
      <c r="G163" s="248"/>
      <c r="H163" s="146"/>
      <c r="I163" s="146"/>
      <c r="J163" s="146"/>
      <c r="L163" s="254"/>
      <c r="IV163"/>
    </row>
    <row r="164" spans="2:256" s="55" customFormat="1" ht="12.75">
      <c r="B164" s="142"/>
      <c r="D164" s="248"/>
      <c r="E164" s="144"/>
      <c r="F164" s="145"/>
      <c r="G164" s="248"/>
      <c r="H164" s="146"/>
      <c r="I164" s="146"/>
      <c r="J164" s="146"/>
      <c r="L164" s="254"/>
      <c r="IV164"/>
    </row>
    <row r="165" spans="2:256" s="55" customFormat="1" ht="12.75">
      <c r="B165" s="142"/>
      <c r="D165" s="248"/>
      <c r="E165" s="144"/>
      <c r="F165" s="145"/>
      <c r="G165" s="248"/>
      <c r="H165" s="146"/>
      <c r="I165" s="146"/>
      <c r="J165" s="146"/>
      <c r="L165" s="254"/>
      <c r="IV165"/>
    </row>
    <row r="166" spans="2:256" s="55" customFormat="1" ht="12.75">
      <c r="B166" s="142"/>
      <c r="D166" s="248"/>
      <c r="E166" s="144"/>
      <c r="F166" s="145"/>
      <c r="G166" s="248"/>
      <c r="H166" s="146"/>
      <c r="I166" s="146"/>
      <c r="J166" s="146"/>
      <c r="L166" s="254"/>
      <c r="IV166"/>
    </row>
    <row r="167" spans="2:256" s="55" customFormat="1" ht="12.75">
      <c r="B167" s="142"/>
      <c r="D167" s="248"/>
      <c r="E167" s="144"/>
      <c r="F167" s="145"/>
      <c r="G167" s="248"/>
      <c r="H167" s="146"/>
      <c r="I167" s="146"/>
      <c r="J167" s="146"/>
      <c r="L167" s="254"/>
      <c r="IV167"/>
    </row>
    <row r="168" spans="2:256" s="55" customFormat="1" ht="12.75">
      <c r="B168" s="142"/>
      <c r="D168" s="248"/>
      <c r="E168" s="144"/>
      <c r="F168" s="145"/>
      <c r="G168" s="248"/>
      <c r="H168" s="146"/>
      <c r="I168" s="146"/>
      <c r="J168" s="146"/>
      <c r="L168" s="254"/>
      <c r="IV168"/>
    </row>
    <row r="169" spans="2:256" s="55" customFormat="1" ht="12.75">
      <c r="B169" s="142"/>
      <c r="D169" s="248"/>
      <c r="E169" s="144"/>
      <c r="F169" s="145"/>
      <c r="G169" s="248"/>
      <c r="H169" s="146"/>
      <c r="I169" s="146"/>
      <c r="J169" s="146"/>
      <c r="L169" s="254"/>
      <c r="IV169"/>
    </row>
    <row r="170" spans="2:256" s="55" customFormat="1" ht="12.75">
      <c r="B170" s="142"/>
      <c r="D170" s="248"/>
      <c r="E170" s="144"/>
      <c r="F170" s="145"/>
      <c r="G170" s="248"/>
      <c r="H170" s="146"/>
      <c r="I170" s="146"/>
      <c r="J170" s="146"/>
      <c r="L170" s="254"/>
      <c r="IV170"/>
    </row>
    <row r="171" spans="2:256" s="55" customFormat="1" ht="12.75">
      <c r="B171" s="142"/>
      <c r="D171" s="248"/>
      <c r="E171" s="144"/>
      <c r="F171" s="145"/>
      <c r="G171" s="248"/>
      <c r="H171" s="146"/>
      <c r="I171" s="146"/>
      <c r="J171" s="146"/>
      <c r="L171" s="254"/>
      <c r="IV171"/>
    </row>
    <row r="172" spans="2:256" s="55" customFormat="1" ht="12.75">
      <c r="B172" s="142"/>
      <c r="D172" s="248"/>
      <c r="E172" s="144"/>
      <c r="F172" s="145"/>
      <c r="G172" s="248"/>
      <c r="H172" s="146"/>
      <c r="I172" s="146"/>
      <c r="J172" s="146"/>
      <c r="L172" s="254"/>
      <c r="IV172"/>
    </row>
    <row r="173" spans="2:256" s="55" customFormat="1" ht="12.75">
      <c r="B173" s="142"/>
      <c r="D173" s="248"/>
      <c r="E173" s="144"/>
      <c r="F173" s="145"/>
      <c r="G173" s="248"/>
      <c r="H173" s="146"/>
      <c r="I173" s="146"/>
      <c r="J173" s="146"/>
      <c r="L173" s="254"/>
      <c r="IV173"/>
    </row>
    <row r="174" spans="2:256" s="55" customFormat="1" ht="12.75">
      <c r="B174" s="142"/>
      <c r="D174" s="248"/>
      <c r="E174" s="144"/>
      <c r="F174" s="145"/>
      <c r="G174" s="248"/>
      <c r="H174" s="146"/>
      <c r="I174" s="146"/>
      <c r="J174" s="146"/>
      <c r="L174" s="254"/>
      <c r="IV174"/>
    </row>
    <row r="175" spans="2:256" s="55" customFormat="1" ht="12.75">
      <c r="B175" s="142"/>
      <c r="D175" s="248"/>
      <c r="E175" s="144"/>
      <c r="F175" s="145"/>
      <c r="G175" s="248"/>
      <c r="H175" s="146"/>
      <c r="I175" s="146"/>
      <c r="J175" s="146"/>
      <c r="L175" s="254"/>
      <c r="IV175"/>
    </row>
    <row r="176" spans="2:256" s="55" customFormat="1" ht="12.75">
      <c r="B176" s="142"/>
      <c r="D176" s="248"/>
      <c r="E176" s="144"/>
      <c r="F176" s="145"/>
      <c r="G176" s="248"/>
      <c r="H176" s="146"/>
      <c r="I176" s="146"/>
      <c r="J176" s="146"/>
      <c r="L176" s="254"/>
      <c r="IV176"/>
    </row>
    <row r="177" spans="2:256" s="55" customFormat="1" ht="12.75">
      <c r="B177" s="142"/>
      <c r="D177" s="248"/>
      <c r="E177" s="144"/>
      <c r="F177" s="145"/>
      <c r="G177" s="248"/>
      <c r="H177" s="146"/>
      <c r="I177" s="146"/>
      <c r="J177" s="146"/>
      <c r="L177" s="254"/>
      <c r="IV177"/>
    </row>
    <row r="178" spans="2:256" s="55" customFormat="1" ht="12.75">
      <c r="B178" s="142"/>
      <c r="D178" s="248"/>
      <c r="E178" s="144"/>
      <c r="F178" s="145"/>
      <c r="G178" s="248"/>
      <c r="H178" s="146"/>
      <c r="I178" s="146"/>
      <c r="J178" s="146"/>
      <c r="L178" s="254"/>
      <c r="IV178"/>
    </row>
  </sheetData>
  <mergeCells count="2">
    <mergeCell ref="E3:F3"/>
    <mergeCell ref="I3:J3"/>
  </mergeCells>
  <printOptions/>
  <pageMargins left="0.7798611111111111" right="0.24027777777777778" top="0.7701388888888889" bottom="0.9840277777777778" header="0.5118055555555556" footer="0.5118055555555556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9"/>
  <sheetViews>
    <sheetView zoomScale="75" zoomScaleNormal="75" workbookViewId="0" topLeftCell="A22">
      <selection activeCell="K43" sqref="K43"/>
    </sheetView>
  </sheetViews>
  <sheetFormatPr defaultColWidth="11.421875" defaultRowHeight="12.75"/>
  <cols>
    <col min="1" max="1" width="3.7109375" style="182" customWidth="1"/>
    <col min="2" max="8" width="10.140625" style="1" customWidth="1"/>
    <col min="9" max="10" width="13.00390625" style="255" customWidth="1"/>
    <col min="11" max="12" width="14.8515625" style="147" customWidth="1"/>
    <col min="13" max="13" width="5.28125" style="1" customWidth="1"/>
    <col min="14" max="16384" width="11.57421875" style="1" customWidth="1"/>
  </cols>
  <sheetData>
    <row r="1" spans="1:20" s="7" customFormat="1" ht="12.75">
      <c r="A1" s="256"/>
      <c r="I1" s="257"/>
      <c r="J1" s="257"/>
      <c r="K1" s="154"/>
      <c r="L1" s="155"/>
      <c r="M1" s="258"/>
      <c r="N1" s="258"/>
      <c r="O1" s="258"/>
      <c r="P1" s="258"/>
      <c r="Q1" s="258"/>
      <c r="R1" s="258"/>
      <c r="S1" s="258"/>
      <c r="T1" s="258"/>
    </row>
    <row r="2" spans="1:20" ht="16.5" customHeight="1">
      <c r="A2" s="60" t="s">
        <v>142</v>
      </c>
      <c r="B2" s="62"/>
      <c r="C2" s="62"/>
      <c r="D2" s="62"/>
      <c r="E2" s="62"/>
      <c r="F2" s="62"/>
      <c r="G2" s="62"/>
      <c r="H2" s="62"/>
      <c r="I2" s="259"/>
      <c r="J2" s="259"/>
      <c r="K2" s="260" t="str">
        <f>Beschreibung!B7</f>
        <v>Flyer "Marktforschungsinstitut"</v>
      </c>
      <c r="L2" s="165" t="s">
        <v>143</v>
      </c>
      <c r="M2" s="258"/>
      <c r="N2" s="258"/>
      <c r="O2" s="258"/>
      <c r="P2" s="258"/>
      <c r="Q2" s="258"/>
      <c r="R2" s="258"/>
      <c r="S2" s="258"/>
      <c r="T2" s="258"/>
    </row>
    <row r="3" spans="1:38" ht="15" customHeight="1">
      <c r="A3" s="127" t="s">
        <v>92</v>
      </c>
      <c r="B3" s="261" t="s">
        <v>144</v>
      </c>
      <c r="C3" s="100"/>
      <c r="D3" s="100"/>
      <c r="E3" s="100"/>
      <c r="F3" s="100"/>
      <c r="G3" s="100"/>
      <c r="H3" s="262"/>
      <c r="I3" s="263" t="s">
        <v>88</v>
      </c>
      <c r="J3" s="264" t="s">
        <v>145</v>
      </c>
      <c r="K3" s="265" t="s">
        <v>146</v>
      </c>
      <c r="L3" s="266" t="s">
        <v>147</v>
      </c>
      <c r="M3" s="267"/>
      <c r="N3" s="267"/>
      <c r="O3" s="267"/>
      <c r="P3" s="267"/>
      <c r="Q3" s="267"/>
      <c r="R3" s="267"/>
      <c r="S3" s="267"/>
      <c r="T3" s="267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</row>
    <row r="4" spans="1:38" ht="15" customHeight="1">
      <c r="A4" s="131"/>
      <c r="B4" s="96" t="s">
        <v>15</v>
      </c>
      <c r="C4" s="96"/>
      <c r="D4" s="96"/>
      <c r="E4" s="96"/>
      <c r="F4" s="96"/>
      <c r="G4" s="96"/>
      <c r="H4" s="269"/>
      <c r="I4" s="270"/>
      <c r="J4" s="271" t="s">
        <v>95</v>
      </c>
      <c r="K4" s="272" t="s">
        <v>91</v>
      </c>
      <c r="L4" s="270" t="s">
        <v>91</v>
      </c>
      <c r="M4" s="267"/>
      <c r="N4" s="267"/>
      <c r="O4" s="267"/>
      <c r="P4" s="267"/>
      <c r="Q4" s="267"/>
      <c r="R4" s="267"/>
      <c r="S4" s="267"/>
      <c r="T4" s="267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</row>
    <row r="5" spans="1:20" ht="19.5" customHeight="1">
      <c r="A5" s="273">
        <v>1</v>
      </c>
      <c r="B5" s="405" t="s">
        <v>148</v>
      </c>
      <c r="C5" s="405"/>
      <c r="D5" s="405"/>
      <c r="E5" s="405"/>
      <c r="F5" s="405"/>
      <c r="G5" s="405"/>
      <c r="H5" s="405"/>
      <c r="I5" s="275"/>
      <c r="J5" s="276"/>
      <c r="K5" s="277" t="str">
        <f>IF(J5=0," ",ROUND((J5*I5),1))</f>
        <v> </v>
      </c>
      <c r="L5" s="278"/>
      <c r="M5" s="258"/>
      <c r="N5" s="258"/>
      <c r="O5" s="258"/>
      <c r="P5" s="258"/>
      <c r="Q5" s="258"/>
      <c r="R5" s="258"/>
      <c r="S5" s="258"/>
      <c r="T5" s="258"/>
    </row>
    <row r="6" spans="1:20" ht="19.5" customHeight="1">
      <c r="A6" s="273">
        <f aca="true" t="shared" si="0" ref="A6:A11">+A5+1</f>
        <v>2</v>
      </c>
      <c r="B6" s="279"/>
      <c r="C6" s="279"/>
      <c r="D6" s="279"/>
      <c r="E6" s="279"/>
      <c r="F6" s="279"/>
      <c r="G6" s="279"/>
      <c r="H6" s="280"/>
      <c r="I6" s="275"/>
      <c r="J6" s="276"/>
      <c r="K6" s="277" t="str">
        <f>IF(J6=0," ",ROUND((J6*I6),1))</f>
        <v> </v>
      </c>
      <c r="L6" s="278"/>
      <c r="M6" s="258"/>
      <c r="N6" s="258"/>
      <c r="O6" s="258"/>
      <c r="P6" s="258"/>
      <c r="Q6" s="258"/>
      <c r="R6" s="258"/>
      <c r="S6" s="258"/>
      <c r="T6" s="258"/>
    </row>
    <row r="7" spans="1:20" ht="19.5" customHeight="1">
      <c r="A7" s="273">
        <f t="shared" si="0"/>
        <v>3</v>
      </c>
      <c r="B7" s="279"/>
      <c r="C7" s="279"/>
      <c r="D7" s="279"/>
      <c r="E7" s="279"/>
      <c r="F7" s="279"/>
      <c r="G7" s="279"/>
      <c r="H7" s="280"/>
      <c r="I7" s="275"/>
      <c r="J7" s="276"/>
      <c r="K7" s="277" t="str">
        <f>IF(J7=0," ",ROUND((J7*I7),1))</f>
        <v> </v>
      </c>
      <c r="L7" s="278"/>
      <c r="M7" s="258"/>
      <c r="N7" s="258"/>
      <c r="O7" s="258"/>
      <c r="P7" s="258"/>
      <c r="Q7" s="258"/>
      <c r="R7" s="258"/>
      <c r="S7" s="258"/>
      <c r="T7" s="258"/>
    </row>
    <row r="8" spans="1:20" ht="19.5" customHeight="1">
      <c r="A8" s="273">
        <f t="shared" si="0"/>
        <v>4</v>
      </c>
      <c r="B8" s="279"/>
      <c r="C8" s="279"/>
      <c r="D8" s="279"/>
      <c r="E8" s="279"/>
      <c r="F8" s="279"/>
      <c r="G8" s="279"/>
      <c r="H8" s="280"/>
      <c r="I8" s="275"/>
      <c r="J8" s="276"/>
      <c r="K8" s="277" t="str">
        <f>IF(J8=0," ",ROUND((J8*I8),1))</f>
        <v> </v>
      </c>
      <c r="L8" s="278"/>
      <c r="M8" s="258"/>
      <c r="N8" s="258"/>
      <c r="O8" s="258"/>
      <c r="P8" s="258"/>
      <c r="Q8" s="258"/>
      <c r="R8" s="258"/>
      <c r="S8" s="258"/>
      <c r="T8" s="258"/>
    </row>
    <row r="9" spans="1:20" ht="19.5" customHeight="1">
      <c r="A9" s="273">
        <f t="shared" si="0"/>
        <v>5</v>
      </c>
      <c r="B9" s="279"/>
      <c r="C9" s="279"/>
      <c r="D9" s="279"/>
      <c r="E9" s="279"/>
      <c r="F9" s="279"/>
      <c r="G9" s="279"/>
      <c r="H9" s="280"/>
      <c r="I9" s="275"/>
      <c r="J9" s="276"/>
      <c r="K9" s="277" t="str">
        <f>IF(J9=0," ",ROUND((J9*I9),1))</f>
        <v> </v>
      </c>
      <c r="L9" s="278"/>
      <c r="M9" s="258"/>
      <c r="N9" s="258"/>
      <c r="O9" s="258"/>
      <c r="P9" s="258"/>
      <c r="Q9" s="258"/>
      <c r="R9" s="258"/>
      <c r="S9" s="258"/>
      <c r="T9" s="258"/>
    </row>
    <row r="10" spans="1:20" ht="19.5" customHeight="1">
      <c r="A10" s="281">
        <f t="shared" si="0"/>
        <v>6</v>
      </c>
      <c r="B10" s="94" t="s">
        <v>149</v>
      </c>
      <c r="C10" s="67"/>
      <c r="D10" s="282"/>
      <c r="E10" s="406" t="s">
        <v>15</v>
      </c>
      <c r="F10" s="406"/>
      <c r="G10" s="406"/>
      <c r="H10" s="406"/>
      <c r="I10" s="283"/>
      <c r="J10" s="284"/>
      <c r="K10" s="285">
        <f>ROUND((SUM(K5:K9)*D10%),1)</f>
        <v>0</v>
      </c>
      <c r="L10" s="286"/>
      <c r="M10" s="258"/>
      <c r="N10" s="258"/>
      <c r="O10" s="258"/>
      <c r="P10" s="258"/>
      <c r="Q10" s="258"/>
      <c r="R10" s="258"/>
      <c r="S10" s="258"/>
      <c r="T10" s="258"/>
    </row>
    <row r="11" spans="1:20" ht="19.5" customHeight="1">
      <c r="A11" s="281">
        <f t="shared" si="0"/>
        <v>7</v>
      </c>
      <c r="B11" s="287" t="s">
        <v>150</v>
      </c>
      <c r="C11" s="288"/>
      <c r="D11" s="288"/>
      <c r="E11" s="288"/>
      <c r="F11" s="288"/>
      <c r="G11" s="288"/>
      <c r="H11" s="288"/>
      <c r="I11" s="289"/>
      <c r="J11" s="290"/>
      <c r="K11" s="291">
        <f>SUM(K5:K10)</f>
        <v>0</v>
      </c>
      <c r="L11" s="286"/>
      <c r="M11" s="258"/>
      <c r="N11" s="258"/>
      <c r="O11" s="258"/>
      <c r="P11" s="258"/>
      <c r="Q11" s="258"/>
      <c r="R11" s="258"/>
      <c r="S11" s="258"/>
      <c r="T11" s="258"/>
    </row>
    <row r="12" spans="1:20" ht="15" customHeight="1">
      <c r="A12" s="292"/>
      <c r="B12" s="100" t="s">
        <v>151</v>
      </c>
      <c r="C12" s="100"/>
      <c r="D12" s="100"/>
      <c r="E12" s="100"/>
      <c r="F12" s="262"/>
      <c r="G12" s="128" t="s">
        <v>53</v>
      </c>
      <c r="H12" s="128" t="s">
        <v>152</v>
      </c>
      <c r="I12" s="293" t="s">
        <v>153</v>
      </c>
      <c r="J12" s="294" t="s">
        <v>154</v>
      </c>
      <c r="K12" s="295"/>
      <c r="L12" s="296"/>
      <c r="M12" s="267"/>
      <c r="N12" s="267"/>
      <c r="O12" s="267"/>
      <c r="P12" s="267"/>
      <c r="Q12" s="267"/>
      <c r="R12" s="258"/>
      <c r="S12" s="258"/>
      <c r="T12" s="258"/>
    </row>
    <row r="13" spans="1:20" ht="15" customHeight="1">
      <c r="A13" s="297"/>
      <c r="B13" s="70"/>
      <c r="C13" s="70"/>
      <c r="D13" s="70"/>
      <c r="E13" s="70"/>
      <c r="F13" s="102"/>
      <c r="G13" s="130" t="s">
        <v>61</v>
      </c>
      <c r="H13" s="130" t="s">
        <v>155</v>
      </c>
      <c r="I13" s="293" t="s">
        <v>156</v>
      </c>
      <c r="J13" s="298" t="s">
        <v>62</v>
      </c>
      <c r="K13" s="299"/>
      <c r="L13" s="300"/>
      <c r="M13" s="267"/>
      <c r="N13" s="267"/>
      <c r="O13" s="267"/>
      <c r="P13" s="267"/>
      <c r="Q13" s="267"/>
      <c r="R13" s="258"/>
      <c r="S13" s="258"/>
      <c r="T13" s="258"/>
    </row>
    <row r="14" spans="1:20" ht="15" customHeight="1">
      <c r="A14" s="273"/>
      <c r="B14" s="96"/>
      <c r="C14" s="96"/>
      <c r="D14" s="96"/>
      <c r="E14" s="96"/>
      <c r="F14" s="269"/>
      <c r="G14" s="132" t="s">
        <v>157</v>
      </c>
      <c r="H14" s="132" t="s">
        <v>158</v>
      </c>
      <c r="I14" s="301" t="s">
        <v>159</v>
      </c>
      <c r="J14" s="302" t="s">
        <v>160</v>
      </c>
      <c r="K14" s="303"/>
      <c r="L14" s="200"/>
      <c r="M14" s="267"/>
      <c r="N14" s="267"/>
      <c r="O14" s="267"/>
      <c r="P14" s="267"/>
      <c r="Q14" s="267"/>
      <c r="R14" s="258"/>
      <c r="S14" s="258"/>
      <c r="T14" s="258"/>
    </row>
    <row r="15" spans="1:20" ht="19.5" customHeight="1">
      <c r="A15" s="273">
        <f>+A11+1</f>
        <v>8</v>
      </c>
      <c r="B15" s="95" t="s">
        <v>161</v>
      </c>
      <c r="C15" s="279" t="s">
        <v>208</v>
      </c>
      <c r="D15" s="279"/>
      <c r="E15" s="279"/>
      <c r="F15" s="280"/>
      <c r="G15" s="304" t="s">
        <v>84</v>
      </c>
      <c r="H15" s="275">
        <v>120</v>
      </c>
      <c r="I15" s="305">
        <f>IF(Papierberechnung!L61=" "," ",Papierberechnung!L61/1000)</f>
        <v>0.33</v>
      </c>
      <c r="J15" s="276">
        <v>168</v>
      </c>
      <c r="K15" s="277">
        <f>IF(J15=0," ",ROUND(J15*I15,1))</f>
        <v>55.4</v>
      </c>
      <c r="L15" s="278"/>
      <c r="M15" s="258"/>
      <c r="N15" s="258"/>
      <c r="O15" s="258"/>
      <c r="P15" s="258"/>
      <c r="Q15" s="258"/>
      <c r="R15" s="258"/>
      <c r="S15" s="258"/>
      <c r="T15" s="258"/>
    </row>
    <row r="16" spans="1:20" ht="19.5" customHeight="1">
      <c r="A16" s="273">
        <f aca="true" t="shared" si="1" ref="A16:A23">+A15+1</f>
        <v>9</v>
      </c>
      <c r="B16" s="95"/>
      <c r="C16" s="279"/>
      <c r="D16" s="279"/>
      <c r="E16" s="279"/>
      <c r="F16" s="280"/>
      <c r="G16" s="304"/>
      <c r="H16" s="275"/>
      <c r="I16" s="305" t="str">
        <f>IF(Papierberechnung!L62=" "," ",Papierberechnung!L62/1000)</f>
        <v> </v>
      </c>
      <c r="J16" s="276"/>
      <c r="K16" s="277" t="str">
        <f>IF(J16=0," ",ROUND(J16*I16,1))</f>
        <v> </v>
      </c>
      <c r="L16" s="278"/>
      <c r="M16" s="258"/>
      <c r="N16" s="258"/>
      <c r="O16" s="258"/>
      <c r="P16" s="258"/>
      <c r="Q16" s="258"/>
      <c r="R16" s="258"/>
      <c r="S16" s="258"/>
      <c r="T16" s="258"/>
    </row>
    <row r="17" spans="1:20" ht="19.5" customHeight="1">
      <c r="A17" s="273">
        <f t="shared" si="1"/>
        <v>10</v>
      </c>
      <c r="B17" s="95"/>
      <c r="C17" s="279"/>
      <c r="D17" s="279"/>
      <c r="E17" s="279"/>
      <c r="F17" s="280"/>
      <c r="G17" s="304"/>
      <c r="H17" s="275"/>
      <c r="I17" s="305" t="str">
        <f>IF(Papierberechnung!L63=" "," ",Papierberechnung!L63/1000)</f>
        <v> </v>
      </c>
      <c r="J17" s="276"/>
      <c r="K17" s="277" t="str">
        <f>IF(J17=0," ",ROUND(J17*I17,1))</f>
        <v> </v>
      </c>
      <c r="L17" s="278"/>
      <c r="M17" s="258"/>
      <c r="N17" s="258"/>
      <c r="O17" s="258"/>
      <c r="P17" s="258"/>
      <c r="Q17" s="258"/>
      <c r="R17" s="258"/>
      <c r="S17" s="258"/>
      <c r="T17" s="258"/>
    </row>
    <row r="18" spans="1:20" ht="19.5" customHeight="1">
      <c r="A18" s="273">
        <f t="shared" si="1"/>
        <v>11</v>
      </c>
      <c r="B18" s="95"/>
      <c r="C18" s="279"/>
      <c r="D18" s="279"/>
      <c r="E18" s="279"/>
      <c r="F18" s="280"/>
      <c r="G18" s="304"/>
      <c r="H18" s="275"/>
      <c r="I18" s="305" t="str">
        <f>IF(Papierberechnung!L64=" "," ",Papierberechnung!L64/1000)</f>
        <v> </v>
      </c>
      <c r="J18" s="276"/>
      <c r="K18" s="277" t="str">
        <f>IF(J18=0," ",ROUND(J18*I18,1))</f>
        <v> </v>
      </c>
      <c r="L18" s="306"/>
      <c r="M18" s="258"/>
      <c r="N18" s="258"/>
      <c r="O18" s="258"/>
      <c r="P18" s="258"/>
      <c r="Q18" s="258"/>
      <c r="R18" s="258"/>
      <c r="S18" s="258"/>
      <c r="T18" s="258"/>
    </row>
    <row r="19" spans="1:20" ht="19.5" customHeight="1">
      <c r="A19" s="273">
        <f t="shared" si="1"/>
        <v>12</v>
      </c>
      <c r="B19" s="95" t="s">
        <v>162</v>
      </c>
      <c r="C19" s="279" t="s">
        <v>208</v>
      </c>
      <c r="D19" s="279"/>
      <c r="E19" s="279"/>
      <c r="F19" s="280"/>
      <c r="G19" s="304" t="s">
        <v>84</v>
      </c>
      <c r="H19" s="275">
        <v>120</v>
      </c>
      <c r="I19" s="305">
        <f>IF(Papierberechnung!M61=" "," ",Papierberechnung!M61/1000)</f>
        <v>10.32</v>
      </c>
      <c r="J19" s="276">
        <v>168</v>
      </c>
      <c r="K19" s="307"/>
      <c r="L19" s="308">
        <f>IF(J19=0," ",ROUND((J19*I19),1))</f>
        <v>1733.8</v>
      </c>
      <c r="M19" s="258"/>
      <c r="N19" s="258"/>
      <c r="O19" s="258"/>
      <c r="P19" s="258"/>
      <c r="Q19" s="258"/>
      <c r="R19" s="258"/>
      <c r="S19" s="258"/>
      <c r="T19" s="258"/>
    </row>
    <row r="20" spans="1:20" ht="19.5" customHeight="1">
      <c r="A20" s="273">
        <f t="shared" si="1"/>
        <v>13</v>
      </c>
      <c r="B20" s="95"/>
      <c r="C20" s="279"/>
      <c r="D20" s="279"/>
      <c r="E20" s="279"/>
      <c r="F20" s="280"/>
      <c r="G20" s="304"/>
      <c r="H20" s="275"/>
      <c r="I20" s="305" t="str">
        <f>IF(Papierberechnung!M62=" "," ",Papierberechnung!M62/1000)</f>
        <v> </v>
      </c>
      <c r="J20" s="276"/>
      <c r="K20" s="307"/>
      <c r="L20" s="308" t="str">
        <f>IF(J20=0," ",ROUND((J20*I20),1))</f>
        <v> </v>
      </c>
      <c r="M20" s="258"/>
      <c r="N20" s="258"/>
      <c r="O20" s="258"/>
      <c r="P20" s="258"/>
      <c r="Q20" s="258"/>
      <c r="R20" s="258"/>
      <c r="S20" s="258"/>
      <c r="T20" s="258"/>
    </row>
    <row r="21" spans="1:20" ht="19.5" customHeight="1">
      <c r="A21" s="273">
        <f t="shared" si="1"/>
        <v>14</v>
      </c>
      <c r="B21" s="95"/>
      <c r="C21" s="279"/>
      <c r="D21" s="279"/>
      <c r="E21" s="279"/>
      <c r="F21" s="280"/>
      <c r="G21" s="304"/>
      <c r="H21" s="275"/>
      <c r="I21" s="305" t="str">
        <f>IF(Papierberechnung!M63=" "," ",Papierberechnung!M63/1000)</f>
        <v> </v>
      </c>
      <c r="J21" s="276"/>
      <c r="K21" s="307"/>
      <c r="L21" s="308" t="str">
        <f>IF(J21=0," ",ROUND((J21*I21),1))</f>
        <v> </v>
      </c>
      <c r="M21" s="258"/>
      <c r="N21" s="258"/>
      <c r="O21" s="258"/>
      <c r="P21" s="258"/>
      <c r="Q21" s="258"/>
      <c r="R21" s="258"/>
      <c r="S21" s="258"/>
      <c r="T21" s="258"/>
    </row>
    <row r="22" spans="1:20" ht="19.5" customHeight="1">
      <c r="A22" s="281">
        <f t="shared" si="1"/>
        <v>15</v>
      </c>
      <c r="B22" s="67"/>
      <c r="C22" s="84"/>
      <c r="D22" s="84"/>
      <c r="E22" s="84"/>
      <c r="F22" s="309"/>
      <c r="G22" s="310"/>
      <c r="H22" s="311"/>
      <c r="I22" s="305" t="str">
        <f>IF(Papierberechnung!M64=" "," ",Papierberechnung!M64/1000)</f>
        <v> </v>
      </c>
      <c r="J22" s="312"/>
      <c r="K22" s="307"/>
      <c r="L22" s="313" t="str">
        <f>IF(J22=0," ",ROUND((J22*I22),1))</f>
        <v> </v>
      </c>
      <c r="M22" s="258"/>
      <c r="N22" s="258"/>
      <c r="O22" s="258"/>
      <c r="P22" s="258"/>
      <c r="Q22" s="258"/>
      <c r="R22" s="258"/>
      <c r="S22" s="258"/>
      <c r="T22" s="258"/>
    </row>
    <row r="23" spans="1:20" ht="19.5" customHeight="1">
      <c r="A23" s="281">
        <f t="shared" si="1"/>
        <v>16</v>
      </c>
      <c r="B23" s="287" t="s">
        <v>163</v>
      </c>
      <c r="C23" s="288"/>
      <c r="D23" s="288"/>
      <c r="E23" s="288"/>
      <c r="F23" s="288"/>
      <c r="G23" s="314"/>
      <c r="H23" s="314"/>
      <c r="I23" s="289"/>
      <c r="J23" s="290"/>
      <c r="K23" s="291">
        <f>SUM(K15:K18)</f>
        <v>55.4</v>
      </c>
      <c r="L23" s="313">
        <f>SUM(L19:L22)</f>
        <v>1733.8</v>
      </c>
      <c r="M23" s="258"/>
      <c r="N23" s="258"/>
      <c r="O23" s="258"/>
      <c r="P23" s="258"/>
      <c r="Q23" s="258"/>
      <c r="R23" s="258"/>
      <c r="S23" s="258"/>
      <c r="T23" s="258"/>
    </row>
    <row r="24" spans="1:76" ht="15" customHeight="1">
      <c r="A24" s="297"/>
      <c r="B24" s="130" t="s">
        <v>164</v>
      </c>
      <c r="C24" s="130" t="s">
        <v>165</v>
      </c>
      <c r="D24" s="130" t="s">
        <v>166</v>
      </c>
      <c r="E24" s="130" t="s">
        <v>167</v>
      </c>
      <c r="F24" s="402" t="s">
        <v>168</v>
      </c>
      <c r="G24" s="402"/>
      <c r="H24" s="130" t="s">
        <v>169</v>
      </c>
      <c r="I24" s="315" t="s">
        <v>170</v>
      </c>
      <c r="J24" s="316" t="s">
        <v>171</v>
      </c>
      <c r="K24" s="295"/>
      <c r="L24" s="296"/>
      <c r="M24" s="247"/>
      <c r="N24" s="247"/>
      <c r="O24" s="247"/>
      <c r="P24" s="247"/>
      <c r="Q24" s="267"/>
      <c r="R24" s="267"/>
      <c r="S24" s="267"/>
      <c r="T24" s="267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</row>
    <row r="25" spans="1:76" ht="15" customHeight="1">
      <c r="A25" s="297"/>
      <c r="B25" s="130"/>
      <c r="C25" s="130" t="s">
        <v>172</v>
      </c>
      <c r="D25" s="130" t="s">
        <v>173</v>
      </c>
      <c r="E25" s="130" t="s">
        <v>174</v>
      </c>
      <c r="F25" s="130" t="s">
        <v>175</v>
      </c>
      <c r="G25" s="130" t="s">
        <v>176</v>
      </c>
      <c r="H25" s="130" t="s">
        <v>177</v>
      </c>
      <c r="I25" s="315" t="s">
        <v>178</v>
      </c>
      <c r="J25" s="316" t="s">
        <v>179</v>
      </c>
      <c r="K25" s="299"/>
      <c r="L25" s="300"/>
      <c r="M25" s="247"/>
      <c r="N25" s="247"/>
      <c r="O25" s="247"/>
      <c r="P25" s="247"/>
      <c r="Q25" s="267"/>
      <c r="R25" s="267"/>
      <c r="S25" s="267"/>
      <c r="T25" s="267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</row>
    <row r="26" spans="1:76" ht="15" customHeight="1">
      <c r="A26" s="297"/>
      <c r="B26" s="130"/>
      <c r="C26" s="130" t="s">
        <v>180</v>
      </c>
      <c r="D26" s="130"/>
      <c r="E26" s="130" t="s">
        <v>181</v>
      </c>
      <c r="F26" s="130"/>
      <c r="G26" s="130"/>
      <c r="H26" s="130" t="s">
        <v>159</v>
      </c>
      <c r="I26" s="315" t="s">
        <v>182</v>
      </c>
      <c r="J26" s="316" t="s">
        <v>183</v>
      </c>
      <c r="K26" s="299"/>
      <c r="L26" s="300"/>
      <c r="M26" s="247"/>
      <c r="N26" s="247"/>
      <c r="O26" s="247"/>
      <c r="P26" s="247"/>
      <c r="Q26" s="267"/>
      <c r="R26" s="267"/>
      <c r="S26" s="267"/>
      <c r="T26" s="267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</row>
    <row r="27" spans="1:76" ht="15" customHeight="1">
      <c r="A27" s="297"/>
      <c r="B27" s="130"/>
      <c r="C27" s="130" t="s">
        <v>181</v>
      </c>
      <c r="D27" s="130"/>
      <c r="E27" s="130"/>
      <c r="F27" s="130"/>
      <c r="G27" s="130"/>
      <c r="H27" s="130" t="s">
        <v>184</v>
      </c>
      <c r="I27" s="315" t="s">
        <v>185</v>
      </c>
      <c r="J27" s="316" t="s">
        <v>186</v>
      </c>
      <c r="K27" s="303"/>
      <c r="L27" s="200"/>
      <c r="M27" s="247"/>
      <c r="N27" s="247"/>
      <c r="O27" s="247"/>
      <c r="P27" s="247"/>
      <c r="Q27" s="267"/>
      <c r="R27" s="267"/>
      <c r="S27" s="267"/>
      <c r="T27" s="267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</row>
    <row r="28" spans="1:76" s="182" customFormat="1" ht="15" customHeight="1">
      <c r="A28" s="317"/>
      <c r="B28" s="318" t="s">
        <v>71</v>
      </c>
      <c r="C28" s="318" t="s">
        <v>72</v>
      </c>
      <c r="D28" s="318" t="s">
        <v>73</v>
      </c>
      <c r="E28" s="318" t="s">
        <v>187</v>
      </c>
      <c r="F28" s="318" t="s">
        <v>75</v>
      </c>
      <c r="G28" s="318" t="s">
        <v>188</v>
      </c>
      <c r="H28" s="318" t="s">
        <v>189</v>
      </c>
      <c r="I28" s="319" t="s">
        <v>190</v>
      </c>
      <c r="J28" s="320" t="s">
        <v>79</v>
      </c>
      <c r="K28" s="321" t="s">
        <v>80</v>
      </c>
      <c r="L28" s="322" t="s">
        <v>191</v>
      </c>
      <c r="M28" s="323"/>
      <c r="N28" s="323"/>
      <c r="O28" s="323"/>
      <c r="P28" s="323"/>
      <c r="Q28" s="323"/>
      <c r="R28" s="323"/>
      <c r="S28" s="323"/>
      <c r="T28" s="323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</row>
    <row r="29" spans="1:20" ht="19.5" customHeight="1">
      <c r="A29" s="273">
        <f>+A23+1</f>
        <v>17</v>
      </c>
      <c r="B29" s="324"/>
      <c r="C29" s="325"/>
      <c r="D29" s="275"/>
      <c r="E29" s="305">
        <f>IF(C29&gt;0,C29*D29%,"")</f>
      </c>
      <c r="F29" s="326"/>
      <c r="G29" s="305">
        <f>IF(C29&gt;0,E29*F29,"")</f>
      </c>
      <c r="H29" s="325"/>
      <c r="I29" s="305">
        <f>IF(C29&gt;0,G29*H29,0)</f>
        <v>0</v>
      </c>
      <c r="J29" s="276"/>
      <c r="K29" s="327"/>
      <c r="L29" s="328">
        <f>IF(I29=0,ROUND(H29*J29,1),ROUND(I29*J29,1))</f>
        <v>0</v>
      </c>
      <c r="M29" s="258"/>
      <c r="N29" s="258"/>
      <c r="O29" s="258"/>
      <c r="P29" s="258"/>
      <c r="Q29" s="258"/>
      <c r="R29" s="258"/>
      <c r="S29" s="258"/>
      <c r="T29" s="258"/>
    </row>
    <row r="30" spans="1:20" ht="19.5" customHeight="1">
      <c r="A30" s="273">
        <f aca="true" t="shared" si="2" ref="A30:A51">+A29+1</f>
        <v>18</v>
      </c>
      <c r="B30" s="324"/>
      <c r="C30" s="325"/>
      <c r="D30" s="275"/>
      <c r="E30" s="305">
        <f>IF(C30&gt;0,C30*D30%,"")</f>
      </c>
      <c r="F30" s="326"/>
      <c r="G30" s="305">
        <f>IF(C30&gt;0,E30*F30,"")</f>
      </c>
      <c r="H30" s="325"/>
      <c r="I30" s="305">
        <f>IF(C30&gt;0,G30*H30,0)</f>
        <v>0</v>
      </c>
      <c r="J30" s="276"/>
      <c r="K30" s="327"/>
      <c r="L30" s="328">
        <f>IF(I30=0,ROUND(H30*J30,1),ROUND(I30*J30,1))</f>
        <v>0</v>
      </c>
      <c r="M30" s="258"/>
      <c r="N30" s="258"/>
      <c r="O30" s="258"/>
      <c r="P30" s="258"/>
      <c r="Q30" s="258"/>
      <c r="R30" s="258"/>
      <c r="S30" s="258"/>
      <c r="T30" s="258"/>
    </row>
    <row r="31" spans="1:20" ht="19.5" customHeight="1">
      <c r="A31" s="273">
        <f t="shared" si="2"/>
        <v>19</v>
      </c>
      <c r="B31" s="324"/>
      <c r="C31" s="325"/>
      <c r="D31" s="275"/>
      <c r="E31" s="305">
        <f>IF(C31&gt;0,C31*D31%,"")</f>
      </c>
      <c r="F31" s="326"/>
      <c r="G31" s="305">
        <f>IF(C31&gt;0,E31*F31,"")</f>
      </c>
      <c r="H31" s="325"/>
      <c r="I31" s="305">
        <f>IF(C31&gt;0,G31*H31,0)</f>
        <v>0</v>
      </c>
      <c r="J31" s="276"/>
      <c r="K31" s="327"/>
      <c r="L31" s="328">
        <f>IF(I31=0,ROUND(H31*J31,1),ROUND(I31*J31,1))</f>
        <v>0</v>
      </c>
      <c r="M31" s="258"/>
      <c r="N31" s="258"/>
      <c r="O31" s="258"/>
      <c r="P31" s="258"/>
      <c r="Q31" s="258"/>
      <c r="R31" s="258"/>
      <c r="S31" s="258"/>
      <c r="T31" s="258"/>
    </row>
    <row r="32" spans="1:20" ht="19.5" customHeight="1">
      <c r="A32" s="273">
        <f t="shared" si="2"/>
        <v>20</v>
      </c>
      <c r="B32" s="324"/>
      <c r="C32" s="325"/>
      <c r="D32" s="275"/>
      <c r="E32" s="305">
        <f>IF(C32&gt;0,C32*D32%,"")</f>
      </c>
      <c r="F32" s="326"/>
      <c r="G32" s="305">
        <f>IF(C32&gt;0,E32*F32,"")</f>
      </c>
      <c r="H32" s="325"/>
      <c r="I32" s="305">
        <f>IF(C32&gt;0,G32*H32,0)</f>
        <v>0</v>
      </c>
      <c r="J32" s="276"/>
      <c r="K32" s="327"/>
      <c r="L32" s="328">
        <f>IF(I32=0,ROUND(H32*J32,1),ROUND(I32*J32,1))</f>
        <v>0</v>
      </c>
      <c r="M32" s="258"/>
      <c r="N32" s="258"/>
      <c r="O32" s="258"/>
      <c r="P32" s="258"/>
      <c r="Q32" s="258"/>
      <c r="R32" s="258"/>
      <c r="S32" s="258"/>
      <c r="T32" s="258"/>
    </row>
    <row r="33" spans="1:20" ht="19.5" customHeight="1">
      <c r="A33" s="281">
        <f t="shared" si="2"/>
        <v>21</v>
      </c>
      <c r="B33" s="329"/>
      <c r="C33" s="330"/>
      <c r="D33" s="331"/>
      <c r="E33" s="332">
        <f>IF(C33&gt;0,C33*D33%,"")</f>
      </c>
      <c r="F33" s="333"/>
      <c r="G33" s="332">
        <f>IF(C33&gt;0,E33*F33,"")</f>
      </c>
      <c r="H33" s="330"/>
      <c r="I33" s="332">
        <f>IF(C33&gt;0,G33*H33,0)</f>
        <v>0</v>
      </c>
      <c r="J33" s="334"/>
      <c r="K33" s="327"/>
      <c r="L33" s="328">
        <f>IF(I33=0,ROUND(H33*J33,1),ROUND(I33*J33,1))</f>
        <v>0</v>
      </c>
      <c r="M33" s="258"/>
      <c r="N33" s="258"/>
      <c r="O33" s="258"/>
      <c r="P33" s="258"/>
      <c r="Q33" s="258"/>
      <c r="R33" s="258"/>
      <c r="S33" s="258"/>
      <c r="T33" s="258"/>
    </row>
    <row r="34" spans="1:20" ht="19.5" customHeight="1">
      <c r="A34" s="273">
        <f t="shared" si="2"/>
        <v>22</v>
      </c>
      <c r="B34" s="96"/>
      <c r="C34" s="335"/>
      <c r="D34" s="335"/>
      <c r="E34" s="407" t="s">
        <v>192</v>
      </c>
      <c r="F34" s="407"/>
      <c r="G34" s="407" t="s">
        <v>193</v>
      </c>
      <c r="H34" s="407"/>
      <c r="I34" s="336"/>
      <c r="J34" s="337"/>
      <c r="K34" s="338"/>
      <c r="L34" s="339"/>
      <c r="M34" s="247"/>
      <c r="N34" s="247"/>
      <c r="O34" s="247"/>
      <c r="P34" s="247"/>
      <c r="Q34" s="258"/>
      <c r="R34" s="258"/>
      <c r="S34" s="258"/>
      <c r="T34" s="258"/>
    </row>
    <row r="35" spans="1:20" ht="19.5" customHeight="1">
      <c r="A35" s="281">
        <f t="shared" si="2"/>
        <v>23</v>
      </c>
      <c r="B35" s="71"/>
      <c r="C35" s="340"/>
      <c r="D35" s="340"/>
      <c r="E35" s="341"/>
      <c r="F35" s="342"/>
      <c r="G35" s="341"/>
      <c r="H35" s="343"/>
      <c r="I35" s="344">
        <f>+E35*G35/1000</f>
        <v>0</v>
      </c>
      <c r="J35" s="345"/>
      <c r="K35" s="346">
        <f>IF(I35=0,0,ROUND(I35*J35,1))</f>
        <v>0</v>
      </c>
      <c r="L35" s="347"/>
      <c r="M35" s="247"/>
      <c r="N35" s="247"/>
      <c r="O35" s="247"/>
      <c r="P35" s="247"/>
      <c r="Q35" s="258"/>
      <c r="R35" s="258"/>
      <c r="S35" s="258"/>
      <c r="T35" s="258"/>
    </row>
    <row r="36" spans="1:20" ht="19.5" customHeight="1">
      <c r="A36" s="281">
        <f t="shared" si="2"/>
        <v>24</v>
      </c>
      <c r="B36" s="287" t="s">
        <v>194</v>
      </c>
      <c r="C36" s="288"/>
      <c r="D36" s="288"/>
      <c r="E36" s="288"/>
      <c r="F36" s="288"/>
      <c r="G36" s="288"/>
      <c r="H36" s="288"/>
      <c r="I36" s="289"/>
      <c r="J36" s="290"/>
      <c r="K36" s="291">
        <v>16</v>
      </c>
      <c r="L36" s="313">
        <v>194.7</v>
      </c>
      <c r="M36" s="258"/>
      <c r="N36" s="258"/>
      <c r="O36" s="258"/>
      <c r="P36" s="258"/>
      <c r="Q36" s="258"/>
      <c r="R36" s="258"/>
      <c r="S36" s="258"/>
      <c r="T36" s="258"/>
    </row>
    <row r="37" spans="1:20" ht="19.5" customHeight="1">
      <c r="A37" s="273">
        <f t="shared" si="2"/>
        <v>25</v>
      </c>
      <c r="B37" s="348" t="s">
        <v>195</v>
      </c>
      <c r="C37" s="349"/>
      <c r="D37" s="349"/>
      <c r="E37" s="350"/>
      <c r="F37" s="350"/>
      <c r="G37" s="350"/>
      <c r="H37" s="351"/>
      <c r="I37" s="352"/>
      <c r="J37" s="353"/>
      <c r="K37" s="354"/>
      <c r="L37" s="355"/>
      <c r="M37" s="258"/>
      <c r="N37" s="258"/>
      <c r="O37" s="258"/>
      <c r="P37" s="258"/>
      <c r="Q37" s="258"/>
      <c r="R37" s="258"/>
      <c r="S37" s="258"/>
      <c r="T37" s="258"/>
    </row>
    <row r="38" spans="1:20" ht="19.5" customHeight="1">
      <c r="A38" s="281">
        <f t="shared" si="2"/>
        <v>26</v>
      </c>
      <c r="B38" s="348" t="s">
        <v>196</v>
      </c>
      <c r="C38" s="356"/>
      <c r="D38" s="357"/>
      <c r="E38" s="358"/>
      <c r="F38" s="359"/>
      <c r="G38" s="359"/>
      <c r="H38" s="360"/>
      <c r="I38" s="352"/>
      <c r="J38" s="353"/>
      <c r="K38" s="354" t="s">
        <v>15</v>
      </c>
      <c r="L38" s="361"/>
      <c r="M38" s="258"/>
      <c r="N38" s="258"/>
      <c r="O38" s="258"/>
      <c r="P38" s="258"/>
      <c r="Q38" s="258"/>
      <c r="R38" s="258"/>
      <c r="S38" s="258"/>
      <c r="T38" s="258"/>
    </row>
    <row r="39" spans="1:20" ht="19.5" customHeight="1">
      <c r="A39" s="281">
        <f t="shared" si="2"/>
        <v>27</v>
      </c>
      <c r="B39" s="287" t="s">
        <v>197</v>
      </c>
      <c r="C39" s="362"/>
      <c r="D39" s="362"/>
      <c r="E39" s="362"/>
      <c r="F39" s="362"/>
      <c r="G39" s="362"/>
      <c r="H39" s="288"/>
      <c r="I39" s="289"/>
      <c r="J39" s="290"/>
      <c r="K39" s="291">
        <f>SUM(K37:K38)</f>
        <v>0</v>
      </c>
      <c r="L39" s="313">
        <f>SUM(L37:L38)</f>
        <v>0</v>
      </c>
      <c r="M39" s="258"/>
      <c r="N39" s="258"/>
      <c r="O39" s="258"/>
      <c r="P39" s="258"/>
      <c r="Q39" s="258"/>
      <c r="R39" s="258"/>
      <c r="S39" s="258"/>
      <c r="T39" s="258"/>
    </row>
    <row r="40" spans="1:20" ht="19.5" customHeight="1">
      <c r="A40" s="281">
        <f t="shared" si="2"/>
        <v>28</v>
      </c>
      <c r="B40" s="363" t="s">
        <v>198</v>
      </c>
      <c r="C40" s="364"/>
      <c r="D40" s="364"/>
      <c r="E40" s="364"/>
      <c r="F40" s="364"/>
      <c r="G40" s="364"/>
      <c r="H40" s="365"/>
      <c r="I40" s="366"/>
      <c r="J40" s="367"/>
      <c r="K40" s="368">
        <f>+K39+K36+K23+K11</f>
        <v>71.4</v>
      </c>
      <c r="L40" s="369">
        <f>+L39+L36+L23+L11</f>
        <v>1928.5</v>
      </c>
      <c r="M40"/>
      <c r="N40" s="258"/>
      <c r="O40" s="258"/>
      <c r="P40" s="258"/>
      <c r="Q40" s="258"/>
      <c r="R40" s="258"/>
      <c r="S40" s="258"/>
      <c r="T40" s="258"/>
    </row>
    <row r="41" spans="1:20" ht="19.5" customHeight="1">
      <c r="A41" s="273">
        <f t="shared" si="2"/>
        <v>29</v>
      </c>
      <c r="B41" s="348" t="s">
        <v>199</v>
      </c>
      <c r="C41" s="349"/>
      <c r="D41" s="349"/>
      <c r="E41" s="370">
        <v>10</v>
      </c>
      <c r="F41" s="349" t="s">
        <v>200</v>
      </c>
      <c r="G41" s="349"/>
      <c r="H41" s="95"/>
      <c r="I41" s="352"/>
      <c r="J41" s="353"/>
      <c r="K41" s="277">
        <f>ROUND((K40*E41%),1)</f>
        <v>7.1</v>
      </c>
      <c r="L41" s="328">
        <f>ROUND((L40*E41%),1)</f>
        <v>192.9</v>
      </c>
      <c r="M41"/>
      <c r="N41" s="258"/>
      <c r="O41" s="258"/>
      <c r="P41" s="258"/>
      <c r="Q41" s="258"/>
      <c r="R41" s="258"/>
      <c r="S41" s="258"/>
      <c r="T41" s="258"/>
    </row>
    <row r="42" spans="1:20" ht="19.5" customHeight="1">
      <c r="A42" s="281">
        <f t="shared" si="2"/>
        <v>30</v>
      </c>
      <c r="B42" s="348" t="s">
        <v>201</v>
      </c>
      <c r="C42" s="349"/>
      <c r="D42" s="349"/>
      <c r="E42" s="349"/>
      <c r="F42" s="349"/>
      <c r="G42" s="349"/>
      <c r="H42" s="95"/>
      <c r="I42" s="352"/>
      <c r="J42" s="353"/>
      <c r="K42" s="354">
        <v>10</v>
      </c>
      <c r="L42" s="286"/>
      <c r="M42" s="258"/>
      <c r="N42" s="258"/>
      <c r="O42" s="258"/>
      <c r="P42" s="258"/>
      <c r="Q42" s="258"/>
      <c r="R42" s="258"/>
      <c r="S42" s="258"/>
      <c r="T42" s="258"/>
    </row>
    <row r="43" spans="1:20" ht="19.5" customHeight="1">
      <c r="A43" s="281">
        <f t="shared" si="2"/>
        <v>31</v>
      </c>
      <c r="B43" s="287" t="s">
        <v>202</v>
      </c>
      <c r="C43" s="362"/>
      <c r="D43" s="362"/>
      <c r="E43" s="362"/>
      <c r="F43" s="362"/>
      <c r="G43" s="362"/>
      <c r="H43" s="288"/>
      <c r="I43" s="289"/>
      <c r="J43" s="290"/>
      <c r="K43" s="291">
        <f>SUM(K40:K42)</f>
        <v>88.5</v>
      </c>
      <c r="L43" s="313">
        <f>SUM(L40:L41)</f>
        <v>2121.4</v>
      </c>
      <c r="M43" s="258"/>
      <c r="N43" s="258"/>
      <c r="O43" s="258"/>
      <c r="P43" s="258"/>
      <c r="Q43" s="258"/>
      <c r="R43" s="258"/>
      <c r="S43" s="258"/>
      <c r="T43" s="258"/>
    </row>
    <row r="44" spans="1:20" ht="19.5" customHeight="1">
      <c r="A44" s="273">
        <f t="shared" si="2"/>
        <v>32</v>
      </c>
      <c r="B44" s="349" t="s">
        <v>203</v>
      </c>
      <c r="C44" s="349"/>
      <c r="D44" s="274" t="s">
        <v>15</v>
      </c>
      <c r="E44" s="274" t="s">
        <v>15</v>
      </c>
      <c r="F44" s="274"/>
      <c r="G44" s="274"/>
      <c r="H44" s="279"/>
      <c r="I44" s="371"/>
      <c r="J44" s="371"/>
      <c r="K44" s="372"/>
      <c r="L44" s="373"/>
      <c r="M44" s="258"/>
      <c r="N44" s="258"/>
      <c r="O44" s="258"/>
      <c r="P44" s="258"/>
      <c r="Q44" s="258"/>
      <c r="R44" s="258"/>
      <c r="S44" s="258"/>
      <c r="T44" s="258"/>
    </row>
    <row r="45" spans="1:20" ht="19.5" customHeight="1">
      <c r="A45" s="273">
        <f t="shared" si="2"/>
        <v>33</v>
      </c>
      <c r="B45" s="349"/>
      <c r="C45" s="349"/>
      <c r="D45" s="274" t="s">
        <v>15</v>
      </c>
      <c r="E45" s="274" t="s">
        <v>15</v>
      </c>
      <c r="F45" s="274"/>
      <c r="G45" s="274"/>
      <c r="H45" s="279"/>
      <c r="I45" s="371"/>
      <c r="J45" s="371"/>
      <c r="K45" s="374"/>
      <c r="L45" s="373"/>
      <c r="M45" s="258"/>
      <c r="N45" s="258"/>
      <c r="O45" s="258"/>
      <c r="P45" s="258"/>
      <c r="Q45" s="258"/>
      <c r="R45" s="258"/>
      <c r="S45" s="258"/>
      <c r="T45" s="258"/>
    </row>
    <row r="46" spans="1:20" ht="19.5" customHeight="1">
      <c r="A46" s="281">
        <f t="shared" si="2"/>
        <v>34</v>
      </c>
      <c r="B46" s="364"/>
      <c r="C46" s="364"/>
      <c r="D46" s="375" t="s">
        <v>15</v>
      </c>
      <c r="E46" s="375" t="s">
        <v>15</v>
      </c>
      <c r="F46" s="375"/>
      <c r="G46" s="375"/>
      <c r="H46" s="376"/>
      <c r="I46" s="377"/>
      <c r="J46" s="377"/>
      <c r="K46" s="378"/>
      <c r="L46" s="379"/>
      <c r="M46" s="258"/>
      <c r="N46" s="258"/>
      <c r="O46" s="258"/>
      <c r="P46" s="258"/>
      <c r="Q46" s="258"/>
      <c r="R46" s="258"/>
      <c r="S46" s="258"/>
      <c r="T46" s="258"/>
    </row>
    <row r="47" spans="1:20" ht="19.5" customHeight="1">
      <c r="A47" s="281">
        <f t="shared" si="2"/>
        <v>35</v>
      </c>
      <c r="B47" s="363" t="s">
        <v>204</v>
      </c>
      <c r="C47" s="364"/>
      <c r="D47" s="364"/>
      <c r="E47" s="364"/>
      <c r="F47" s="364"/>
      <c r="G47" s="364"/>
      <c r="H47" s="365"/>
      <c r="I47" s="366"/>
      <c r="J47" s="366"/>
      <c r="K47" s="380">
        <f>SUM(K44:K46)</f>
        <v>0</v>
      </c>
      <c r="L47" s="381">
        <f>SUM(L44:L46)</f>
        <v>0</v>
      </c>
      <c r="M47" s="258"/>
      <c r="N47" s="258"/>
      <c r="O47" s="258"/>
      <c r="P47" s="258"/>
      <c r="Q47" s="258"/>
      <c r="R47" s="258"/>
      <c r="S47" s="258"/>
      <c r="T47" s="258"/>
    </row>
    <row r="48" spans="1:20" ht="19.5" customHeight="1">
      <c r="A48" s="273">
        <f t="shared" si="2"/>
        <v>36</v>
      </c>
      <c r="B48" s="348" t="s">
        <v>205</v>
      </c>
      <c r="C48" s="349"/>
      <c r="D48" s="349"/>
      <c r="E48" s="382"/>
      <c r="F48" s="349"/>
      <c r="G48" s="349"/>
      <c r="H48" s="95"/>
      <c r="I48" s="352"/>
      <c r="J48" s="352"/>
      <c r="K48" s="383">
        <f>+K47*E48%</f>
        <v>0</v>
      </c>
      <c r="L48" s="165">
        <f>+L47*E48%</f>
        <v>0</v>
      </c>
      <c r="M48" s="258"/>
      <c r="N48" s="258"/>
      <c r="O48" s="258"/>
      <c r="P48" s="258"/>
      <c r="Q48" s="258"/>
      <c r="R48" s="258"/>
      <c r="S48" s="258"/>
      <c r="T48" s="258"/>
    </row>
    <row r="49" spans="1:20" ht="19.5" customHeight="1">
      <c r="A49" s="281">
        <f t="shared" si="2"/>
        <v>37</v>
      </c>
      <c r="B49" s="364"/>
      <c r="C49" s="364"/>
      <c r="D49" s="364"/>
      <c r="E49" s="364"/>
      <c r="F49" s="364"/>
      <c r="G49" s="364"/>
      <c r="H49" s="365"/>
      <c r="I49" s="366"/>
      <c r="J49" s="366"/>
      <c r="K49" s="378"/>
      <c r="L49" s="379"/>
      <c r="M49" s="258"/>
      <c r="N49" s="258"/>
      <c r="O49" s="258"/>
      <c r="P49" s="258"/>
      <c r="Q49" s="258"/>
      <c r="R49" s="258"/>
      <c r="S49" s="258"/>
      <c r="T49" s="258"/>
    </row>
    <row r="50" spans="1:20" ht="19.5" customHeight="1">
      <c r="A50" s="281">
        <f t="shared" si="2"/>
        <v>38</v>
      </c>
      <c r="B50" s="384" t="s">
        <v>206</v>
      </c>
      <c r="C50" s="364"/>
      <c r="D50" s="364"/>
      <c r="E50" s="364"/>
      <c r="F50" s="364"/>
      <c r="G50" s="364"/>
      <c r="H50" s="365"/>
      <c r="I50" s="366"/>
      <c r="J50" s="366"/>
      <c r="K50" s="380">
        <f>+K47+K48+K49</f>
        <v>0</v>
      </c>
      <c r="L50" s="381">
        <f>+L47+L48+L49</f>
        <v>0</v>
      </c>
      <c r="M50" s="258"/>
      <c r="N50" s="258"/>
      <c r="O50" s="258"/>
      <c r="P50" s="258"/>
      <c r="Q50" s="258"/>
      <c r="R50" s="258"/>
      <c r="S50" s="258"/>
      <c r="T50" s="258"/>
    </row>
    <row r="51" spans="1:56" ht="19.5" customHeight="1">
      <c r="A51" s="273">
        <f t="shared" si="2"/>
        <v>39</v>
      </c>
      <c r="B51" s="385" t="s">
        <v>207</v>
      </c>
      <c r="C51" s="349"/>
      <c r="D51" s="349"/>
      <c r="E51" s="349"/>
      <c r="F51" s="349"/>
      <c r="G51" s="349"/>
      <c r="H51" s="386"/>
      <c r="I51" s="387"/>
      <c r="J51" s="387"/>
      <c r="K51" s="388">
        <f>+K43+K50</f>
        <v>88.5</v>
      </c>
      <c r="L51" s="389">
        <f>+L43+L50</f>
        <v>2121.4</v>
      </c>
      <c r="M51" s="58"/>
      <c r="N51" s="58"/>
      <c r="O51" s="58"/>
      <c r="P51" s="58"/>
      <c r="Q51" s="58"/>
      <c r="R51" s="58"/>
      <c r="S51" s="58"/>
      <c r="T51" s="58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</row>
    <row r="52" spans="1:56" ht="19.5" customHeight="1">
      <c r="A52" s="390"/>
      <c r="B52" s="391"/>
      <c r="C52" s="391"/>
      <c r="D52" s="391"/>
      <c r="E52" s="391"/>
      <c r="F52" s="391"/>
      <c r="G52" s="391"/>
      <c r="H52" s="392"/>
      <c r="I52" s="393"/>
      <c r="J52" s="393"/>
      <c r="K52" s="394"/>
      <c r="L52" s="394"/>
      <c r="M52" s="58"/>
      <c r="N52" s="58"/>
      <c r="O52" s="58"/>
      <c r="P52" s="58"/>
      <c r="Q52" s="58"/>
      <c r="R52" s="58"/>
      <c r="S52" s="58"/>
      <c r="T52" s="58"/>
      <c r="U52" s="58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</row>
    <row r="53" spans="1:56" ht="19.5" customHeight="1">
      <c r="A53" s="390"/>
      <c r="B53" s="391"/>
      <c r="C53" s="391"/>
      <c r="D53" s="391"/>
      <c r="E53" s="395"/>
      <c r="F53" s="391"/>
      <c r="G53" s="391"/>
      <c r="H53" s="58"/>
      <c r="I53" s="253"/>
      <c r="J53" s="253"/>
      <c r="K53" s="394"/>
      <c r="L53" s="394"/>
      <c r="M53" s="58"/>
      <c r="N53" s="58"/>
      <c r="O53" s="58"/>
      <c r="P53" s="58"/>
      <c r="Q53" s="58"/>
      <c r="R53" s="58"/>
      <c r="S53" s="58"/>
      <c r="T53" s="58"/>
      <c r="U53" s="58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</row>
    <row r="54" spans="1:56" ht="19.5" customHeight="1">
      <c r="A54" s="396"/>
      <c r="B54" s="391"/>
      <c r="C54" s="391"/>
      <c r="D54" s="391"/>
      <c r="E54" s="391"/>
      <c r="F54" s="391"/>
      <c r="G54" s="391"/>
      <c r="H54" s="58"/>
      <c r="I54" s="253"/>
      <c r="J54" s="253"/>
      <c r="K54" s="253"/>
      <c r="L54" s="253"/>
      <c r="M54" s="58"/>
      <c r="N54" s="58"/>
      <c r="O54" s="58"/>
      <c r="P54" s="58"/>
      <c r="Q54" s="58"/>
      <c r="R54" s="58"/>
      <c r="S54" s="58"/>
      <c r="T54" s="58"/>
      <c r="U54" s="58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</row>
    <row r="55" spans="1:56" ht="19.5" customHeight="1">
      <c r="A55" s="390"/>
      <c r="B55" s="397"/>
      <c r="C55" s="391"/>
      <c r="D55" s="391"/>
      <c r="E55" s="391"/>
      <c r="F55" s="391"/>
      <c r="G55" s="391"/>
      <c r="H55" s="58"/>
      <c r="I55" s="253"/>
      <c r="J55" s="253"/>
      <c r="K55" s="394"/>
      <c r="L55" s="394"/>
      <c r="M55" s="58"/>
      <c r="N55" s="58"/>
      <c r="O55" s="58"/>
      <c r="P55" s="58"/>
      <c r="Q55" s="58"/>
      <c r="R55" s="58"/>
      <c r="S55" s="58"/>
      <c r="T55" s="58"/>
      <c r="U55" s="58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</row>
    <row r="56" spans="1:21" ht="19.5" customHeight="1">
      <c r="A56" s="398"/>
      <c r="B56" s="399"/>
      <c r="C56" s="399"/>
      <c r="D56" s="399"/>
      <c r="E56" s="399"/>
      <c r="F56" s="399"/>
      <c r="G56" s="399"/>
      <c r="H56" s="258"/>
      <c r="I56" s="253"/>
      <c r="J56" s="253"/>
      <c r="K56" s="253"/>
      <c r="L56" s="253"/>
      <c r="M56" s="58"/>
      <c r="N56" s="58"/>
      <c r="O56" s="258"/>
      <c r="P56" s="258"/>
      <c r="Q56" s="258"/>
      <c r="R56" s="258"/>
      <c r="S56" s="258"/>
      <c r="T56" s="258"/>
      <c r="U56" s="258"/>
    </row>
    <row r="57" spans="1:21" ht="19.5" customHeight="1">
      <c r="A57" s="398"/>
      <c r="B57" s="258"/>
      <c r="C57" s="258"/>
      <c r="D57" s="258"/>
      <c r="E57" s="258"/>
      <c r="F57" s="258"/>
      <c r="G57" s="258"/>
      <c r="H57" s="258"/>
      <c r="I57" s="253"/>
      <c r="J57" s="253"/>
      <c r="K57" s="253"/>
      <c r="L57" s="253"/>
      <c r="M57" s="58"/>
      <c r="N57" s="58"/>
      <c r="O57" s="258"/>
      <c r="P57" s="258"/>
      <c r="Q57" s="258"/>
      <c r="R57" s="258"/>
      <c r="S57" s="258"/>
      <c r="T57" s="258"/>
      <c r="U57" s="258"/>
    </row>
    <row r="58" spans="1:21" ht="19.5" customHeight="1">
      <c r="A58" s="398"/>
      <c r="B58" s="258"/>
      <c r="C58" s="258"/>
      <c r="D58" s="258"/>
      <c r="E58" s="258"/>
      <c r="F58" s="258"/>
      <c r="G58" s="258"/>
      <c r="H58" s="258"/>
      <c r="I58" s="253"/>
      <c r="J58" s="253"/>
      <c r="K58" s="253"/>
      <c r="L58" s="253"/>
      <c r="M58" s="58"/>
      <c r="N58" s="58"/>
      <c r="O58" s="258"/>
      <c r="P58" s="258"/>
      <c r="Q58" s="258"/>
      <c r="R58" s="258"/>
      <c r="S58" s="258"/>
      <c r="T58" s="258"/>
      <c r="U58" s="258"/>
    </row>
    <row r="59" spans="1:21" ht="19.5" customHeight="1">
      <c r="A59" s="398"/>
      <c r="B59" s="258"/>
      <c r="C59" s="258"/>
      <c r="D59" s="258"/>
      <c r="E59" s="258"/>
      <c r="F59" s="258"/>
      <c r="G59" s="258"/>
      <c r="H59" s="258"/>
      <c r="I59" s="253"/>
      <c r="J59" s="253"/>
      <c r="K59" s="253"/>
      <c r="L59" s="253"/>
      <c r="M59" s="58"/>
      <c r="N59" s="58"/>
      <c r="O59" s="258"/>
      <c r="P59" s="258"/>
      <c r="Q59" s="258"/>
      <c r="R59" s="258"/>
      <c r="S59" s="258"/>
      <c r="T59" s="258"/>
      <c r="U59" s="258"/>
    </row>
    <row r="60" spans="1:21" ht="19.5" customHeight="1">
      <c r="A60" s="398"/>
      <c r="B60" s="258"/>
      <c r="C60" s="258"/>
      <c r="D60" s="258"/>
      <c r="E60" s="258"/>
      <c r="F60" s="258"/>
      <c r="G60" s="258"/>
      <c r="H60" s="258"/>
      <c r="I60" s="253"/>
      <c r="J60" s="253"/>
      <c r="K60" s="253"/>
      <c r="L60" s="253"/>
      <c r="M60" s="58"/>
      <c r="N60" s="58"/>
      <c r="O60" s="258"/>
      <c r="P60" s="258"/>
      <c r="Q60" s="258"/>
      <c r="R60" s="258"/>
      <c r="S60" s="258"/>
      <c r="T60" s="258"/>
      <c r="U60" s="258"/>
    </row>
    <row r="61" spans="1:21" ht="19.5" customHeight="1">
      <c r="A61" s="398"/>
      <c r="B61" s="258"/>
      <c r="C61" s="258"/>
      <c r="D61" s="258"/>
      <c r="E61" s="258"/>
      <c r="F61" s="258"/>
      <c r="G61" s="258"/>
      <c r="H61" s="258"/>
      <c r="I61" s="253"/>
      <c r="J61" s="253"/>
      <c r="K61" s="253"/>
      <c r="L61" s="253"/>
      <c r="M61" s="58"/>
      <c r="N61" s="58"/>
      <c r="O61" s="258"/>
      <c r="P61" s="258"/>
      <c r="Q61" s="258"/>
      <c r="R61" s="258"/>
      <c r="S61" s="258"/>
      <c r="T61" s="258"/>
      <c r="U61" s="258"/>
    </row>
    <row r="62" spans="1:21" ht="19.5" customHeight="1">
      <c r="A62" s="398"/>
      <c r="B62" s="258"/>
      <c r="C62" s="258"/>
      <c r="D62" s="258"/>
      <c r="E62" s="258"/>
      <c r="F62" s="258"/>
      <c r="G62" s="258"/>
      <c r="H62" s="258"/>
      <c r="I62" s="253"/>
      <c r="J62" s="253"/>
      <c r="K62" s="253"/>
      <c r="L62" s="253"/>
      <c r="M62" s="58"/>
      <c r="N62" s="58"/>
      <c r="O62" s="258"/>
      <c r="P62" s="258"/>
      <c r="Q62" s="258"/>
      <c r="R62" s="258"/>
      <c r="S62" s="258"/>
      <c r="T62" s="258"/>
      <c r="U62" s="258"/>
    </row>
    <row r="63" spans="1:21" ht="19.5" customHeight="1">
      <c r="A63" s="398"/>
      <c r="B63" s="258"/>
      <c r="C63" s="258"/>
      <c r="D63" s="258"/>
      <c r="E63" s="258"/>
      <c r="F63" s="258"/>
      <c r="G63" s="258"/>
      <c r="H63" s="258"/>
      <c r="I63" s="253"/>
      <c r="J63" s="253"/>
      <c r="K63" s="253"/>
      <c r="L63" s="253"/>
      <c r="M63" s="58"/>
      <c r="N63" s="58"/>
      <c r="O63" s="258"/>
      <c r="P63" s="258"/>
      <c r="Q63" s="258"/>
      <c r="R63" s="258"/>
      <c r="S63" s="258"/>
      <c r="T63" s="258"/>
      <c r="U63" s="258"/>
    </row>
    <row r="64" spans="1:21" ht="19.5" customHeight="1">
      <c r="A64" s="398"/>
      <c r="B64" s="258"/>
      <c r="C64" s="258"/>
      <c r="D64" s="258"/>
      <c r="E64" s="258"/>
      <c r="F64" s="258"/>
      <c r="G64" s="258"/>
      <c r="H64" s="258"/>
      <c r="I64" s="253"/>
      <c r="J64" s="253"/>
      <c r="K64" s="253"/>
      <c r="L64" s="253"/>
      <c r="M64" s="58"/>
      <c r="N64" s="58"/>
      <c r="O64" s="258"/>
      <c r="P64" s="258"/>
      <c r="Q64" s="258"/>
      <c r="R64" s="258"/>
      <c r="S64" s="258"/>
      <c r="T64" s="258"/>
      <c r="U64" s="258"/>
    </row>
    <row r="65" spans="1:21" ht="19.5" customHeight="1">
      <c r="A65" s="398"/>
      <c r="B65" s="258"/>
      <c r="C65" s="258"/>
      <c r="D65" s="258"/>
      <c r="E65" s="258"/>
      <c r="F65" s="258"/>
      <c r="G65" s="258"/>
      <c r="H65" s="258"/>
      <c r="I65" s="253"/>
      <c r="J65" s="253"/>
      <c r="K65" s="253"/>
      <c r="L65" s="253"/>
      <c r="M65" s="58"/>
      <c r="N65" s="58"/>
      <c r="O65" s="258"/>
      <c r="P65" s="258"/>
      <c r="Q65" s="258"/>
      <c r="R65" s="258"/>
      <c r="S65" s="258"/>
      <c r="T65" s="258"/>
      <c r="U65" s="258"/>
    </row>
    <row r="66" spans="1:21" ht="19.5" customHeight="1">
      <c r="A66" s="398"/>
      <c r="B66" s="258"/>
      <c r="C66" s="258"/>
      <c r="D66" s="258"/>
      <c r="E66" s="258"/>
      <c r="F66" s="258"/>
      <c r="G66" s="258"/>
      <c r="H66" s="258"/>
      <c r="I66" s="253"/>
      <c r="J66" s="253"/>
      <c r="K66" s="253"/>
      <c r="L66" s="253"/>
      <c r="M66" s="58"/>
      <c r="N66" s="58"/>
      <c r="O66" s="258"/>
      <c r="P66" s="258"/>
      <c r="Q66" s="258"/>
      <c r="R66" s="258"/>
      <c r="S66" s="258"/>
      <c r="T66" s="258"/>
      <c r="U66" s="258"/>
    </row>
    <row r="67" spans="1:21" ht="19.5" customHeight="1">
      <c r="A67" s="398"/>
      <c r="B67" s="258"/>
      <c r="C67" s="258"/>
      <c r="D67" s="258"/>
      <c r="E67" s="258"/>
      <c r="F67" s="258"/>
      <c r="G67" s="258"/>
      <c r="H67" s="258"/>
      <c r="I67" s="253"/>
      <c r="J67" s="253"/>
      <c r="K67" s="253"/>
      <c r="L67" s="253"/>
      <c r="M67" s="58"/>
      <c r="N67" s="58"/>
      <c r="O67" s="258"/>
      <c r="P67" s="258"/>
      <c r="Q67" s="258"/>
      <c r="R67" s="258"/>
      <c r="S67" s="258"/>
      <c r="T67" s="258"/>
      <c r="U67" s="258"/>
    </row>
    <row r="68" spans="1:21" ht="12.75">
      <c r="A68" s="398"/>
      <c r="B68" s="258"/>
      <c r="C68" s="258"/>
      <c r="D68" s="258"/>
      <c r="E68" s="258"/>
      <c r="F68" s="258"/>
      <c r="G68" s="258"/>
      <c r="H68" s="258"/>
      <c r="I68" s="253"/>
      <c r="J68" s="253"/>
      <c r="K68" s="253"/>
      <c r="L68" s="253"/>
      <c r="M68" s="58"/>
      <c r="N68" s="58"/>
      <c r="O68" s="258"/>
      <c r="P68" s="258"/>
      <c r="Q68" s="258"/>
      <c r="R68" s="258"/>
      <c r="S68" s="258"/>
      <c r="T68" s="258"/>
      <c r="U68" s="258"/>
    </row>
    <row r="69" spans="1:21" ht="12.75">
      <c r="A69" s="398"/>
      <c r="B69" s="258"/>
      <c r="C69" s="258"/>
      <c r="D69" s="258"/>
      <c r="E69" s="258"/>
      <c r="F69" s="258"/>
      <c r="G69" s="258"/>
      <c r="H69" s="258"/>
      <c r="I69" s="253"/>
      <c r="J69" s="253"/>
      <c r="K69" s="253"/>
      <c r="L69" s="253"/>
      <c r="M69" s="58"/>
      <c r="N69" s="58"/>
      <c r="O69" s="258"/>
      <c r="P69" s="258"/>
      <c r="Q69" s="258"/>
      <c r="R69" s="258"/>
      <c r="S69" s="258"/>
      <c r="T69" s="258"/>
      <c r="U69" s="258"/>
    </row>
    <row r="70" spans="1:21" ht="12.75">
      <c r="A70" s="398"/>
      <c r="B70" s="258"/>
      <c r="C70" s="258"/>
      <c r="D70" s="258"/>
      <c r="E70" s="258"/>
      <c r="F70" s="258"/>
      <c r="G70" s="258"/>
      <c r="H70" s="258"/>
      <c r="I70" s="253"/>
      <c r="J70" s="253"/>
      <c r="K70" s="253"/>
      <c r="L70" s="253"/>
      <c r="M70" s="58"/>
      <c r="N70" s="58"/>
      <c r="O70" s="258"/>
      <c r="P70" s="258"/>
      <c r="Q70" s="258"/>
      <c r="R70" s="258"/>
      <c r="S70" s="258"/>
      <c r="T70" s="258"/>
      <c r="U70" s="258"/>
    </row>
    <row r="71" spans="1:21" ht="12.75">
      <c r="A71" s="398"/>
      <c r="B71" s="258"/>
      <c r="C71" s="258"/>
      <c r="D71" s="258"/>
      <c r="E71" s="258"/>
      <c r="F71" s="258"/>
      <c r="G71" s="258"/>
      <c r="H71" s="258"/>
      <c r="I71" s="253"/>
      <c r="J71" s="253"/>
      <c r="K71" s="253"/>
      <c r="L71" s="253"/>
      <c r="M71" s="58"/>
      <c r="N71" s="58"/>
      <c r="O71" s="258"/>
      <c r="P71" s="258"/>
      <c r="Q71" s="258"/>
      <c r="R71" s="258"/>
      <c r="S71" s="258"/>
      <c r="T71" s="258"/>
      <c r="U71" s="258"/>
    </row>
    <row r="72" spans="1:21" ht="12.75">
      <c r="A72" s="398"/>
      <c r="B72" s="258"/>
      <c r="C72" s="258"/>
      <c r="D72" s="258"/>
      <c r="E72" s="258"/>
      <c r="F72" s="258"/>
      <c r="G72" s="258"/>
      <c r="H72" s="258"/>
      <c r="I72" s="253"/>
      <c r="J72" s="253"/>
      <c r="K72" s="253"/>
      <c r="L72" s="253"/>
      <c r="M72" s="58"/>
      <c r="N72" s="58"/>
      <c r="O72" s="258"/>
      <c r="P72" s="258"/>
      <c r="Q72" s="258"/>
      <c r="R72" s="258"/>
      <c r="S72" s="258"/>
      <c r="T72" s="258"/>
      <c r="U72" s="258"/>
    </row>
    <row r="73" spans="1:21" ht="12.75">
      <c r="A73" s="398"/>
      <c r="B73" s="258"/>
      <c r="C73" s="258"/>
      <c r="D73" s="258"/>
      <c r="E73" s="258"/>
      <c r="F73" s="258"/>
      <c r="G73" s="258"/>
      <c r="H73" s="258"/>
      <c r="I73" s="253"/>
      <c r="J73" s="253"/>
      <c r="K73" s="253"/>
      <c r="L73" s="253"/>
      <c r="M73" s="58"/>
      <c r="N73" s="58"/>
      <c r="O73" s="258"/>
      <c r="P73" s="258"/>
      <c r="Q73" s="258"/>
      <c r="R73" s="258"/>
      <c r="S73" s="258"/>
      <c r="T73" s="258"/>
      <c r="U73" s="258"/>
    </row>
    <row r="74" spans="1:21" ht="12.75">
      <c r="A74" s="398"/>
      <c r="B74" s="258"/>
      <c r="C74" s="258"/>
      <c r="D74" s="258"/>
      <c r="E74" s="258"/>
      <c r="F74" s="258"/>
      <c r="G74" s="258"/>
      <c r="H74" s="258"/>
      <c r="I74" s="253"/>
      <c r="J74" s="253"/>
      <c r="K74" s="253"/>
      <c r="L74" s="253"/>
      <c r="M74" s="58"/>
      <c r="N74" s="58"/>
      <c r="O74" s="258"/>
      <c r="P74" s="258"/>
      <c r="Q74" s="258"/>
      <c r="R74" s="258"/>
      <c r="S74" s="258"/>
      <c r="T74" s="258"/>
      <c r="U74" s="258"/>
    </row>
    <row r="75" spans="2:20" ht="12.75">
      <c r="B75" s="7"/>
      <c r="C75" s="7"/>
      <c r="D75" s="7"/>
      <c r="E75" s="7"/>
      <c r="F75" s="7"/>
      <c r="G75" s="7"/>
      <c r="H75" s="7"/>
      <c r="I75" s="154"/>
      <c r="J75" s="154"/>
      <c r="K75" s="146"/>
      <c r="L75" s="146"/>
      <c r="M75" s="58"/>
      <c r="N75" s="58"/>
      <c r="O75" s="258"/>
      <c r="P75" s="258"/>
      <c r="Q75" s="258"/>
      <c r="R75" s="258"/>
      <c r="S75" s="258"/>
      <c r="T75" s="258"/>
    </row>
    <row r="76" spans="2:20" ht="12.75">
      <c r="B76" s="7"/>
      <c r="C76" s="7"/>
      <c r="D76" s="7"/>
      <c r="E76" s="7"/>
      <c r="F76" s="7"/>
      <c r="G76" s="7"/>
      <c r="H76" s="7"/>
      <c r="I76" s="154"/>
      <c r="J76" s="154"/>
      <c r="K76" s="146"/>
      <c r="L76" s="146"/>
      <c r="M76" s="58"/>
      <c r="N76" s="58"/>
      <c r="O76" s="258"/>
      <c r="P76" s="258"/>
      <c r="Q76" s="258"/>
      <c r="R76" s="258"/>
      <c r="S76" s="258"/>
      <c r="T76" s="258"/>
    </row>
    <row r="77" spans="2:20" ht="12.75">
      <c r="B77" s="7"/>
      <c r="C77" s="7"/>
      <c r="D77" s="7"/>
      <c r="E77" s="7"/>
      <c r="F77" s="7"/>
      <c r="G77" s="7"/>
      <c r="H77" s="7"/>
      <c r="I77" s="154"/>
      <c r="J77" s="154"/>
      <c r="K77" s="146"/>
      <c r="L77" s="146"/>
      <c r="M77" s="58"/>
      <c r="N77" s="58"/>
      <c r="O77" s="258"/>
      <c r="P77" s="258"/>
      <c r="Q77" s="258"/>
      <c r="R77" s="258"/>
      <c r="S77" s="258"/>
      <c r="T77" s="258"/>
    </row>
    <row r="78" spans="2:20" ht="12.75">
      <c r="B78" s="7"/>
      <c r="C78" s="7"/>
      <c r="D78" s="7"/>
      <c r="E78" s="7"/>
      <c r="F78" s="7"/>
      <c r="G78" s="7"/>
      <c r="H78" s="7"/>
      <c r="I78" s="154"/>
      <c r="J78" s="154"/>
      <c r="K78" s="146"/>
      <c r="L78" s="146"/>
      <c r="M78" s="58"/>
      <c r="N78" s="58"/>
      <c r="O78" s="258"/>
      <c r="P78" s="258"/>
      <c r="Q78" s="258"/>
      <c r="R78" s="258"/>
      <c r="S78" s="258"/>
      <c r="T78" s="258"/>
    </row>
    <row r="79" spans="2:20" ht="12.75">
      <c r="B79" s="7"/>
      <c r="C79" s="7"/>
      <c r="D79" s="7"/>
      <c r="E79" s="7"/>
      <c r="F79" s="7"/>
      <c r="G79" s="7"/>
      <c r="H79" s="7"/>
      <c r="I79" s="154"/>
      <c r="J79" s="154"/>
      <c r="K79" s="146"/>
      <c r="L79" s="146"/>
      <c r="M79" s="58"/>
      <c r="N79" s="58"/>
      <c r="O79" s="258"/>
      <c r="P79" s="258"/>
      <c r="Q79" s="258"/>
      <c r="R79" s="258"/>
      <c r="S79" s="258"/>
      <c r="T79" s="258"/>
    </row>
    <row r="80" spans="2:20" ht="12.75">
      <c r="B80" s="7"/>
      <c r="C80" s="7"/>
      <c r="D80" s="7"/>
      <c r="E80" s="7"/>
      <c r="F80" s="7"/>
      <c r="G80" s="7"/>
      <c r="H80" s="7"/>
      <c r="I80" s="154"/>
      <c r="J80" s="154"/>
      <c r="K80" s="146"/>
      <c r="L80" s="146"/>
      <c r="M80" s="58"/>
      <c r="N80" s="58"/>
      <c r="O80" s="258"/>
      <c r="P80" s="258"/>
      <c r="Q80" s="258"/>
      <c r="R80" s="258"/>
      <c r="S80" s="258"/>
      <c r="T80" s="258"/>
    </row>
    <row r="81" spans="2:20" ht="12.75">
      <c r="B81" s="7"/>
      <c r="C81" s="7"/>
      <c r="D81" s="7"/>
      <c r="E81" s="7"/>
      <c r="F81" s="7"/>
      <c r="G81" s="7"/>
      <c r="H81" s="7"/>
      <c r="I81" s="154"/>
      <c r="J81" s="154"/>
      <c r="K81" s="146"/>
      <c r="L81" s="146"/>
      <c r="M81" s="58"/>
      <c r="N81" s="58"/>
      <c r="O81" s="258"/>
      <c r="P81" s="258"/>
      <c r="Q81" s="258"/>
      <c r="R81" s="258"/>
      <c r="S81" s="258"/>
      <c r="T81" s="258"/>
    </row>
    <row r="82" spans="2:20" ht="12.75">
      <c r="B82" s="7"/>
      <c r="C82" s="7"/>
      <c r="D82" s="7"/>
      <c r="E82" s="7"/>
      <c r="F82" s="7"/>
      <c r="G82" s="7"/>
      <c r="H82" s="7"/>
      <c r="I82" s="154"/>
      <c r="J82" s="154"/>
      <c r="K82" s="146"/>
      <c r="L82" s="146"/>
      <c r="M82" s="58"/>
      <c r="N82" s="58"/>
      <c r="O82" s="258"/>
      <c r="P82" s="258"/>
      <c r="Q82" s="258"/>
      <c r="R82" s="258"/>
      <c r="S82" s="258"/>
      <c r="T82" s="258"/>
    </row>
    <row r="83" spans="2:20" ht="12.75">
      <c r="B83" s="7"/>
      <c r="C83" s="7"/>
      <c r="D83" s="7"/>
      <c r="E83" s="7"/>
      <c r="F83" s="7"/>
      <c r="G83" s="7"/>
      <c r="H83" s="7"/>
      <c r="I83" s="154"/>
      <c r="J83" s="154"/>
      <c r="K83" s="146"/>
      <c r="L83" s="146"/>
      <c r="M83" s="58"/>
      <c r="N83" s="58"/>
      <c r="O83" s="258"/>
      <c r="P83" s="258"/>
      <c r="Q83" s="258"/>
      <c r="R83" s="258"/>
      <c r="S83" s="258"/>
      <c r="T83" s="258"/>
    </row>
    <row r="84" spans="2:20" ht="12.75">
      <c r="B84" s="7"/>
      <c r="C84" s="7"/>
      <c r="D84" s="7"/>
      <c r="E84" s="7"/>
      <c r="F84" s="7"/>
      <c r="G84" s="7"/>
      <c r="H84" s="7"/>
      <c r="I84" s="154"/>
      <c r="J84" s="154"/>
      <c r="K84" s="146"/>
      <c r="L84" s="146"/>
      <c r="M84" s="58"/>
      <c r="N84" s="58"/>
      <c r="O84" s="258"/>
      <c r="P84" s="258"/>
      <c r="Q84" s="258"/>
      <c r="R84" s="258"/>
      <c r="S84" s="258"/>
      <c r="T84" s="258"/>
    </row>
    <row r="85" spans="2:20" ht="12.75">
      <c r="B85" s="7"/>
      <c r="C85" s="7"/>
      <c r="D85" s="7"/>
      <c r="E85" s="7"/>
      <c r="F85" s="7"/>
      <c r="G85" s="7"/>
      <c r="H85" s="7"/>
      <c r="I85" s="154"/>
      <c r="J85" s="154"/>
      <c r="K85" s="146"/>
      <c r="L85" s="146"/>
      <c r="M85" s="58"/>
      <c r="N85" s="58"/>
      <c r="O85" s="258"/>
      <c r="P85" s="258"/>
      <c r="Q85" s="258"/>
      <c r="R85" s="258"/>
      <c r="S85" s="258"/>
      <c r="T85" s="258"/>
    </row>
    <row r="86" spans="2:20" ht="12.75">
      <c r="B86" s="7"/>
      <c r="C86" s="7"/>
      <c r="D86" s="7"/>
      <c r="E86" s="7"/>
      <c r="F86" s="7"/>
      <c r="G86" s="7"/>
      <c r="H86" s="7"/>
      <c r="I86" s="154"/>
      <c r="J86" s="154"/>
      <c r="K86" s="146"/>
      <c r="L86" s="146"/>
      <c r="M86" s="58"/>
      <c r="N86" s="58"/>
      <c r="O86" s="258"/>
      <c r="P86" s="258"/>
      <c r="Q86" s="258"/>
      <c r="R86" s="258"/>
      <c r="S86" s="258"/>
      <c r="T86" s="258"/>
    </row>
    <row r="87" spans="2:20" ht="12.75">
      <c r="B87" s="7"/>
      <c r="C87" s="7"/>
      <c r="D87" s="7"/>
      <c r="E87" s="7"/>
      <c r="F87" s="7"/>
      <c r="G87" s="7"/>
      <c r="H87" s="7"/>
      <c r="I87" s="154"/>
      <c r="J87" s="154"/>
      <c r="K87" s="146"/>
      <c r="L87" s="146"/>
      <c r="M87" s="58"/>
      <c r="N87" s="58"/>
      <c r="O87" s="258"/>
      <c r="P87" s="258"/>
      <c r="Q87" s="258"/>
      <c r="R87" s="258"/>
      <c r="S87" s="258"/>
      <c r="T87" s="258"/>
    </row>
    <row r="88" spans="2:20" ht="12.75">
      <c r="B88" s="7"/>
      <c r="C88" s="7"/>
      <c r="D88" s="7"/>
      <c r="E88" s="7"/>
      <c r="F88" s="7"/>
      <c r="G88" s="7"/>
      <c r="H88" s="7"/>
      <c r="I88" s="154"/>
      <c r="J88" s="154"/>
      <c r="K88" s="146"/>
      <c r="L88" s="146"/>
      <c r="M88" s="58"/>
      <c r="N88" s="58"/>
      <c r="O88" s="258"/>
      <c r="P88" s="258"/>
      <c r="Q88" s="258"/>
      <c r="R88" s="258"/>
      <c r="S88" s="258"/>
      <c r="T88" s="258"/>
    </row>
    <row r="89" spans="2:20" ht="12.75">
      <c r="B89" s="7"/>
      <c r="C89" s="7"/>
      <c r="D89" s="7"/>
      <c r="E89" s="7"/>
      <c r="F89" s="7"/>
      <c r="G89" s="7"/>
      <c r="H89" s="7"/>
      <c r="I89" s="154"/>
      <c r="J89" s="154"/>
      <c r="K89" s="146"/>
      <c r="L89" s="146"/>
      <c r="M89" s="58"/>
      <c r="N89" s="58"/>
      <c r="O89" s="258"/>
      <c r="P89" s="258"/>
      <c r="Q89" s="258"/>
      <c r="R89" s="258"/>
      <c r="S89" s="258"/>
      <c r="T89" s="258"/>
    </row>
    <row r="90" spans="2:20" ht="12.75">
      <c r="B90" s="7"/>
      <c r="C90" s="7"/>
      <c r="D90" s="7"/>
      <c r="E90" s="7"/>
      <c r="F90" s="7"/>
      <c r="G90" s="7"/>
      <c r="H90" s="7"/>
      <c r="I90" s="154"/>
      <c r="J90" s="154"/>
      <c r="K90" s="146"/>
      <c r="L90" s="146"/>
      <c r="M90" s="58"/>
      <c r="N90" s="58"/>
      <c r="O90" s="258"/>
      <c r="P90" s="258"/>
      <c r="Q90" s="258"/>
      <c r="R90" s="258"/>
      <c r="S90" s="258"/>
      <c r="T90" s="258"/>
    </row>
    <row r="91" spans="2:20" ht="12.75">
      <c r="B91" s="7"/>
      <c r="C91" s="7"/>
      <c r="D91" s="7"/>
      <c r="E91" s="7"/>
      <c r="F91" s="7"/>
      <c r="G91" s="7"/>
      <c r="H91" s="7"/>
      <c r="I91" s="154"/>
      <c r="J91" s="154"/>
      <c r="K91" s="146"/>
      <c r="L91" s="146"/>
      <c r="M91" s="58"/>
      <c r="N91" s="58"/>
      <c r="O91" s="258"/>
      <c r="P91" s="258"/>
      <c r="Q91" s="258"/>
      <c r="R91" s="258"/>
      <c r="S91" s="258"/>
      <c r="T91" s="258"/>
    </row>
    <row r="92" spans="2:20" ht="12.75">
      <c r="B92" s="7"/>
      <c r="C92" s="7"/>
      <c r="D92" s="7"/>
      <c r="E92" s="7"/>
      <c r="F92" s="7"/>
      <c r="G92" s="7"/>
      <c r="H92" s="7"/>
      <c r="I92" s="154"/>
      <c r="J92" s="154"/>
      <c r="K92" s="146"/>
      <c r="L92" s="146"/>
      <c r="M92" s="58"/>
      <c r="N92" s="58"/>
      <c r="O92" s="258"/>
      <c r="P92" s="258"/>
      <c r="Q92" s="258"/>
      <c r="R92" s="258"/>
      <c r="S92" s="258"/>
      <c r="T92" s="258"/>
    </row>
    <row r="93" spans="2:20" ht="12.75">
      <c r="B93" s="7"/>
      <c r="C93" s="7"/>
      <c r="D93" s="7"/>
      <c r="E93" s="7"/>
      <c r="F93" s="7"/>
      <c r="G93" s="7"/>
      <c r="H93" s="7"/>
      <c r="I93" s="154"/>
      <c r="J93" s="154"/>
      <c r="K93" s="146"/>
      <c r="L93" s="146"/>
      <c r="M93" s="58"/>
      <c r="N93" s="58"/>
      <c r="O93" s="258"/>
      <c r="P93" s="258"/>
      <c r="Q93" s="258"/>
      <c r="R93" s="258"/>
      <c r="S93" s="258"/>
      <c r="T93" s="258"/>
    </row>
    <row r="94" spans="2:20" ht="12.75">
      <c r="B94" s="7"/>
      <c r="C94" s="7"/>
      <c r="D94" s="7"/>
      <c r="E94" s="7"/>
      <c r="F94" s="7"/>
      <c r="G94" s="7"/>
      <c r="H94" s="7"/>
      <c r="I94" s="154"/>
      <c r="J94" s="154"/>
      <c r="K94" s="146"/>
      <c r="L94" s="146"/>
      <c r="M94" s="58"/>
      <c r="N94" s="58"/>
      <c r="O94" s="258"/>
      <c r="P94" s="258"/>
      <c r="Q94" s="258"/>
      <c r="R94" s="258"/>
      <c r="S94" s="258"/>
      <c r="T94" s="258"/>
    </row>
    <row r="95" spans="2:20" ht="12.75">
      <c r="B95" s="7"/>
      <c r="C95" s="7"/>
      <c r="D95" s="7"/>
      <c r="E95" s="7"/>
      <c r="F95" s="7"/>
      <c r="G95" s="7"/>
      <c r="H95" s="7"/>
      <c r="I95" s="154"/>
      <c r="J95" s="154"/>
      <c r="K95" s="146"/>
      <c r="L95" s="146"/>
      <c r="M95" s="58"/>
      <c r="N95" s="58"/>
      <c r="O95" s="258"/>
      <c r="P95" s="258"/>
      <c r="Q95" s="258"/>
      <c r="R95" s="258"/>
      <c r="S95" s="258"/>
      <c r="T95" s="258"/>
    </row>
    <row r="96" spans="2:20" ht="12.75">
      <c r="B96" s="7"/>
      <c r="C96" s="7"/>
      <c r="D96" s="7"/>
      <c r="E96" s="7"/>
      <c r="F96" s="7"/>
      <c r="G96" s="7"/>
      <c r="H96" s="7"/>
      <c r="I96" s="154"/>
      <c r="J96" s="154"/>
      <c r="K96" s="146"/>
      <c r="L96" s="146"/>
      <c r="M96" s="58"/>
      <c r="N96" s="58"/>
      <c r="O96" s="258"/>
      <c r="P96" s="258"/>
      <c r="Q96" s="258"/>
      <c r="R96" s="258"/>
      <c r="S96" s="258"/>
      <c r="T96" s="258"/>
    </row>
    <row r="97" spans="2:20" ht="12.75">
      <c r="B97" s="7"/>
      <c r="C97" s="7"/>
      <c r="D97" s="7"/>
      <c r="E97" s="7"/>
      <c r="F97" s="7"/>
      <c r="G97" s="7"/>
      <c r="H97" s="7"/>
      <c r="I97" s="154"/>
      <c r="J97" s="154"/>
      <c r="K97" s="146"/>
      <c r="L97" s="146"/>
      <c r="M97" s="58"/>
      <c r="N97" s="58"/>
      <c r="O97" s="258"/>
      <c r="P97" s="258"/>
      <c r="Q97" s="258"/>
      <c r="R97" s="258"/>
      <c r="S97" s="258"/>
      <c r="T97" s="258"/>
    </row>
    <row r="98" spans="2:20" ht="12.75">
      <c r="B98" s="7"/>
      <c r="C98" s="7"/>
      <c r="D98" s="7"/>
      <c r="E98" s="7"/>
      <c r="F98" s="7"/>
      <c r="G98" s="7"/>
      <c r="H98" s="7"/>
      <c r="I98" s="154"/>
      <c r="J98" s="154"/>
      <c r="K98" s="146"/>
      <c r="L98" s="146"/>
      <c r="M98" s="58"/>
      <c r="N98" s="58"/>
      <c r="O98" s="258"/>
      <c r="P98" s="258"/>
      <c r="Q98" s="258"/>
      <c r="R98" s="258"/>
      <c r="S98" s="258"/>
      <c r="T98" s="258"/>
    </row>
    <row r="99" spans="2:20" ht="12.75">
      <c r="B99" s="7"/>
      <c r="C99" s="7"/>
      <c r="D99" s="7"/>
      <c r="E99" s="7"/>
      <c r="F99" s="7"/>
      <c r="G99" s="7"/>
      <c r="H99" s="7"/>
      <c r="I99" s="154"/>
      <c r="J99" s="154"/>
      <c r="K99" s="146"/>
      <c r="L99" s="146"/>
      <c r="M99" s="58"/>
      <c r="N99" s="58"/>
      <c r="O99" s="258"/>
      <c r="P99" s="258"/>
      <c r="Q99" s="258"/>
      <c r="R99" s="258"/>
      <c r="S99" s="258"/>
      <c r="T99" s="258"/>
    </row>
    <row r="100" spans="2:20" ht="12.75">
      <c r="B100" s="7"/>
      <c r="C100" s="7"/>
      <c r="D100" s="7"/>
      <c r="E100" s="7"/>
      <c r="F100" s="7"/>
      <c r="G100" s="7"/>
      <c r="H100" s="7"/>
      <c r="I100" s="154"/>
      <c r="J100" s="154"/>
      <c r="K100" s="146"/>
      <c r="L100" s="146"/>
      <c r="M100" s="58"/>
      <c r="N100" s="58"/>
      <c r="O100" s="258"/>
      <c r="P100" s="258"/>
      <c r="Q100" s="258"/>
      <c r="R100" s="258"/>
      <c r="S100" s="258"/>
      <c r="T100" s="258"/>
    </row>
    <row r="101" spans="2:20" ht="12.75">
      <c r="B101" s="7"/>
      <c r="C101" s="7"/>
      <c r="D101" s="7"/>
      <c r="E101" s="7"/>
      <c r="F101" s="7"/>
      <c r="G101" s="7"/>
      <c r="H101" s="7"/>
      <c r="I101" s="154"/>
      <c r="J101" s="154"/>
      <c r="K101" s="146"/>
      <c r="L101" s="146"/>
      <c r="M101" s="58"/>
      <c r="N101" s="58"/>
      <c r="O101" s="258"/>
      <c r="P101" s="258"/>
      <c r="Q101" s="258"/>
      <c r="R101" s="258"/>
      <c r="S101" s="258"/>
      <c r="T101" s="258"/>
    </row>
    <row r="102" spans="2:20" ht="12.75">
      <c r="B102" s="7"/>
      <c r="C102" s="7"/>
      <c r="D102" s="7"/>
      <c r="E102" s="7"/>
      <c r="F102" s="7"/>
      <c r="G102" s="7"/>
      <c r="H102" s="7"/>
      <c r="I102" s="154"/>
      <c r="J102" s="154"/>
      <c r="K102" s="146"/>
      <c r="L102" s="146"/>
      <c r="M102" s="58"/>
      <c r="N102" s="58"/>
      <c r="O102" s="258"/>
      <c r="P102" s="258"/>
      <c r="Q102" s="258"/>
      <c r="R102" s="258"/>
      <c r="S102" s="258"/>
      <c r="T102" s="258"/>
    </row>
    <row r="103" spans="2:20" ht="12.75">
      <c r="B103" s="7"/>
      <c r="C103" s="7"/>
      <c r="D103" s="7"/>
      <c r="E103" s="7"/>
      <c r="F103" s="7"/>
      <c r="G103" s="7"/>
      <c r="H103" s="7"/>
      <c r="I103" s="154"/>
      <c r="J103" s="154"/>
      <c r="K103" s="146"/>
      <c r="L103" s="146"/>
      <c r="M103" s="58"/>
      <c r="N103" s="58"/>
      <c r="O103" s="258"/>
      <c r="P103" s="258"/>
      <c r="Q103" s="258"/>
      <c r="R103" s="258"/>
      <c r="S103" s="258"/>
      <c r="T103" s="258"/>
    </row>
    <row r="104" spans="2:20" ht="12.75">
      <c r="B104" s="7"/>
      <c r="C104" s="7"/>
      <c r="D104" s="7"/>
      <c r="E104" s="7"/>
      <c r="F104" s="7"/>
      <c r="G104" s="7"/>
      <c r="H104" s="7"/>
      <c r="I104" s="154"/>
      <c r="J104" s="154"/>
      <c r="K104" s="146"/>
      <c r="L104" s="146"/>
      <c r="M104" s="58"/>
      <c r="N104" s="58"/>
      <c r="O104" s="258"/>
      <c r="P104" s="258"/>
      <c r="Q104" s="258"/>
      <c r="R104" s="258"/>
      <c r="S104" s="258"/>
      <c r="T104" s="258"/>
    </row>
    <row r="105" spans="2:20" ht="12.75">
      <c r="B105" s="7"/>
      <c r="C105" s="7"/>
      <c r="D105" s="7"/>
      <c r="E105" s="7"/>
      <c r="F105" s="7"/>
      <c r="G105" s="7"/>
      <c r="H105" s="7"/>
      <c r="I105" s="154"/>
      <c r="J105" s="154"/>
      <c r="K105" s="146"/>
      <c r="L105" s="146"/>
      <c r="M105" s="58"/>
      <c r="N105" s="58"/>
      <c r="O105" s="258"/>
      <c r="P105" s="258"/>
      <c r="Q105" s="258"/>
      <c r="R105" s="258"/>
      <c r="S105" s="258"/>
      <c r="T105" s="258"/>
    </row>
    <row r="106" spans="2:20" ht="12.75">
      <c r="B106" s="7"/>
      <c r="C106" s="7"/>
      <c r="D106" s="7"/>
      <c r="E106" s="7"/>
      <c r="F106" s="7"/>
      <c r="G106" s="7"/>
      <c r="H106" s="7"/>
      <c r="I106" s="154"/>
      <c r="J106" s="154"/>
      <c r="K106" s="146"/>
      <c r="L106" s="146"/>
      <c r="M106" s="58"/>
      <c r="N106" s="58"/>
      <c r="O106" s="258"/>
      <c r="P106" s="258"/>
      <c r="Q106" s="258"/>
      <c r="R106" s="258"/>
      <c r="S106" s="258"/>
      <c r="T106" s="258"/>
    </row>
    <row r="107" spans="2:20" ht="12.75">
      <c r="B107" s="7"/>
      <c r="C107" s="7"/>
      <c r="D107" s="7"/>
      <c r="E107" s="7"/>
      <c r="F107" s="7"/>
      <c r="G107" s="7"/>
      <c r="H107" s="7"/>
      <c r="I107" s="154"/>
      <c r="J107" s="154"/>
      <c r="K107" s="146"/>
      <c r="L107" s="146"/>
      <c r="M107" s="58"/>
      <c r="N107" s="58"/>
      <c r="O107" s="258"/>
      <c r="P107" s="258"/>
      <c r="Q107" s="258"/>
      <c r="R107" s="258"/>
      <c r="S107" s="258"/>
      <c r="T107" s="258"/>
    </row>
    <row r="108" spans="2:20" ht="12.75">
      <c r="B108" s="7"/>
      <c r="C108" s="7"/>
      <c r="D108" s="7"/>
      <c r="E108" s="7"/>
      <c r="F108" s="7"/>
      <c r="G108" s="7"/>
      <c r="H108" s="7"/>
      <c r="I108" s="154"/>
      <c r="J108" s="154"/>
      <c r="K108" s="146"/>
      <c r="L108" s="146"/>
      <c r="M108" s="58"/>
      <c r="N108" s="58"/>
      <c r="O108" s="258"/>
      <c r="P108" s="258"/>
      <c r="Q108" s="258"/>
      <c r="R108" s="258"/>
      <c r="S108" s="258"/>
      <c r="T108" s="258"/>
    </row>
    <row r="109" spans="2:20" ht="12.75">
      <c r="B109" s="7"/>
      <c r="C109" s="7"/>
      <c r="D109" s="7"/>
      <c r="E109" s="7"/>
      <c r="F109" s="7"/>
      <c r="G109" s="7"/>
      <c r="H109" s="7"/>
      <c r="I109" s="154"/>
      <c r="J109" s="154"/>
      <c r="K109" s="146"/>
      <c r="L109" s="146"/>
      <c r="M109" s="58"/>
      <c r="N109" s="58"/>
      <c r="O109" s="258"/>
      <c r="P109" s="258"/>
      <c r="Q109" s="258"/>
      <c r="R109" s="258"/>
      <c r="S109" s="258"/>
      <c r="T109" s="258"/>
    </row>
    <row r="110" spans="2:20" ht="12.75">
      <c r="B110" s="7"/>
      <c r="C110" s="7"/>
      <c r="D110" s="7"/>
      <c r="E110" s="7"/>
      <c r="F110" s="7"/>
      <c r="G110" s="7"/>
      <c r="H110" s="7"/>
      <c r="I110" s="154"/>
      <c r="J110" s="154"/>
      <c r="K110" s="146"/>
      <c r="L110" s="146"/>
      <c r="M110" s="58"/>
      <c r="N110" s="58"/>
      <c r="O110" s="258"/>
      <c r="P110" s="258"/>
      <c r="Q110" s="258"/>
      <c r="R110" s="258"/>
      <c r="S110" s="258"/>
      <c r="T110" s="258"/>
    </row>
    <row r="111" spans="2:20" ht="12.75">
      <c r="B111" s="7"/>
      <c r="C111" s="7"/>
      <c r="D111" s="7"/>
      <c r="E111" s="7"/>
      <c r="F111" s="7"/>
      <c r="G111" s="7"/>
      <c r="H111" s="7"/>
      <c r="I111" s="154"/>
      <c r="J111" s="154"/>
      <c r="K111" s="146"/>
      <c r="L111" s="146"/>
      <c r="M111" s="58"/>
      <c r="N111" s="58"/>
      <c r="O111" s="258"/>
      <c r="P111" s="258"/>
      <c r="Q111" s="258"/>
      <c r="R111" s="258"/>
      <c r="S111" s="258"/>
      <c r="T111" s="258"/>
    </row>
    <row r="112" spans="2:20" ht="12.75">
      <c r="B112" s="7"/>
      <c r="C112" s="7"/>
      <c r="D112" s="7"/>
      <c r="E112" s="7"/>
      <c r="F112" s="7"/>
      <c r="G112" s="7"/>
      <c r="H112" s="7"/>
      <c r="I112" s="154"/>
      <c r="J112" s="154"/>
      <c r="K112" s="146"/>
      <c r="L112" s="146"/>
      <c r="M112" s="58"/>
      <c r="N112" s="58"/>
      <c r="O112" s="258"/>
      <c r="P112" s="258"/>
      <c r="Q112" s="258"/>
      <c r="R112" s="258"/>
      <c r="S112" s="258"/>
      <c r="T112" s="258"/>
    </row>
    <row r="113" spans="2:20" ht="12.75">
      <c r="B113" s="7"/>
      <c r="C113" s="7"/>
      <c r="D113" s="7"/>
      <c r="E113" s="7"/>
      <c r="F113" s="7"/>
      <c r="G113" s="7"/>
      <c r="H113" s="7"/>
      <c r="I113" s="154"/>
      <c r="J113" s="154"/>
      <c r="K113" s="146"/>
      <c r="L113" s="146"/>
      <c r="M113" s="58"/>
      <c r="N113" s="58"/>
      <c r="O113" s="258"/>
      <c r="P113" s="258"/>
      <c r="Q113" s="258"/>
      <c r="R113" s="258"/>
      <c r="S113" s="258"/>
      <c r="T113" s="258"/>
    </row>
    <row r="114" spans="2:20" ht="12.75">
      <c r="B114" s="7"/>
      <c r="C114" s="7"/>
      <c r="D114" s="7"/>
      <c r="E114" s="7"/>
      <c r="F114" s="7"/>
      <c r="G114" s="7"/>
      <c r="H114" s="7"/>
      <c r="I114" s="154"/>
      <c r="J114" s="154"/>
      <c r="K114" s="146"/>
      <c r="L114" s="146"/>
      <c r="M114" s="58"/>
      <c r="N114" s="58"/>
      <c r="O114" s="258"/>
      <c r="P114" s="258"/>
      <c r="Q114" s="258"/>
      <c r="R114" s="258"/>
      <c r="S114" s="258"/>
      <c r="T114" s="258"/>
    </row>
    <row r="115" spans="2:20" ht="12.75">
      <c r="B115" s="7"/>
      <c r="C115" s="7"/>
      <c r="D115" s="7"/>
      <c r="E115" s="7"/>
      <c r="F115" s="7"/>
      <c r="G115" s="7"/>
      <c r="H115" s="7"/>
      <c r="I115" s="257"/>
      <c r="J115" s="257"/>
      <c r="M115" s="258"/>
      <c r="N115" s="258"/>
      <c r="O115" s="258"/>
      <c r="P115" s="258"/>
      <c r="Q115" s="258"/>
      <c r="R115" s="258"/>
      <c r="S115" s="258"/>
      <c r="T115" s="258"/>
    </row>
    <row r="116" spans="2:20" ht="12.75">
      <c r="B116" s="7"/>
      <c r="C116" s="7"/>
      <c r="D116" s="7"/>
      <c r="E116" s="7"/>
      <c r="F116" s="7"/>
      <c r="G116" s="7"/>
      <c r="H116" s="7"/>
      <c r="I116" s="257"/>
      <c r="J116" s="257"/>
      <c r="M116" s="258"/>
      <c r="N116" s="258"/>
      <c r="O116" s="258"/>
      <c r="P116" s="258"/>
      <c r="Q116" s="258"/>
      <c r="R116" s="258"/>
      <c r="S116" s="258"/>
      <c r="T116" s="258"/>
    </row>
    <row r="117" spans="2:20" ht="12.75">
      <c r="B117" s="7"/>
      <c r="C117" s="7"/>
      <c r="D117" s="7"/>
      <c r="E117" s="7"/>
      <c r="F117" s="7"/>
      <c r="G117" s="7"/>
      <c r="H117" s="7"/>
      <c r="I117" s="257"/>
      <c r="J117" s="257"/>
      <c r="M117" s="258"/>
      <c r="N117" s="258"/>
      <c r="O117" s="258"/>
      <c r="P117" s="258"/>
      <c r="Q117" s="258"/>
      <c r="R117" s="258"/>
      <c r="S117" s="258"/>
      <c r="T117" s="258"/>
    </row>
    <row r="118" spans="2:20" ht="12.75">
      <c r="B118" s="7"/>
      <c r="C118" s="7"/>
      <c r="D118" s="7"/>
      <c r="E118" s="7"/>
      <c r="F118" s="7"/>
      <c r="G118" s="7"/>
      <c r="H118" s="7"/>
      <c r="I118" s="257"/>
      <c r="J118" s="257"/>
      <c r="M118" s="258"/>
      <c r="N118" s="258"/>
      <c r="O118" s="258"/>
      <c r="P118" s="258"/>
      <c r="Q118" s="258"/>
      <c r="R118" s="258"/>
      <c r="S118" s="258"/>
      <c r="T118" s="258"/>
    </row>
    <row r="119" spans="2:20" ht="12.75">
      <c r="B119" s="7"/>
      <c r="C119" s="7"/>
      <c r="D119" s="7"/>
      <c r="E119" s="7"/>
      <c r="F119" s="7"/>
      <c r="G119" s="7"/>
      <c r="H119" s="7"/>
      <c r="I119" s="257"/>
      <c r="J119" s="257"/>
      <c r="M119" s="258"/>
      <c r="N119" s="258"/>
      <c r="O119" s="258"/>
      <c r="P119" s="258"/>
      <c r="Q119" s="258"/>
      <c r="R119" s="258"/>
      <c r="S119" s="258"/>
      <c r="T119" s="258"/>
    </row>
    <row r="120" spans="2:20" ht="12.75">
      <c r="B120" s="7"/>
      <c r="C120" s="7"/>
      <c r="D120" s="7"/>
      <c r="E120" s="7"/>
      <c r="F120" s="7"/>
      <c r="G120" s="7"/>
      <c r="H120" s="7"/>
      <c r="I120" s="257"/>
      <c r="J120" s="257"/>
      <c r="M120" s="258"/>
      <c r="N120" s="258"/>
      <c r="O120" s="258"/>
      <c r="P120" s="258"/>
      <c r="Q120" s="258"/>
      <c r="R120" s="258"/>
      <c r="S120" s="258"/>
      <c r="T120" s="258"/>
    </row>
    <row r="121" spans="2:20" ht="12.75">
      <c r="B121" s="7"/>
      <c r="C121" s="7"/>
      <c r="D121" s="7"/>
      <c r="E121" s="7"/>
      <c r="F121" s="7"/>
      <c r="G121" s="7"/>
      <c r="H121" s="7"/>
      <c r="I121" s="257"/>
      <c r="J121" s="257"/>
      <c r="M121" s="258"/>
      <c r="N121" s="258"/>
      <c r="O121" s="258"/>
      <c r="P121" s="258"/>
      <c r="Q121" s="258"/>
      <c r="R121" s="258"/>
      <c r="S121" s="258"/>
      <c r="T121" s="258"/>
    </row>
    <row r="122" spans="2:20" ht="12.75">
      <c r="B122" s="7"/>
      <c r="C122" s="7"/>
      <c r="D122" s="7"/>
      <c r="E122" s="7"/>
      <c r="F122" s="7"/>
      <c r="G122" s="7"/>
      <c r="H122" s="7"/>
      <c r="I122" s="257"/>
      <c r="J122" s="257"/>
      <c r="M122" s="258"/>
      <c r="N122" s="258"/>
      <c r="O122" s="258"/>
      <c r="P122" s="258"/>
      <c r="Q122" s="258"/>
      <c r="R122" s="258"/>
      <c r="S122" s="258"/>
      <c r="T122" s="258"/>
    </row>
    <row r="123" spans="2:20" ht="12.75">
      <c r="B123" s="7"/>
      <c r="C123" s="7"/>
      <c r="D123" s="7"/>
      <c r="E123" s="7"/>
      <c r="F123" s="7"/>
      <c r="G123" s="7"/>
      <c r="H123" s="7"/>
      <c r="I123" s="257"/>
      <c r="J123" s="257"/>
      <c r="M123" s="258"/>
      <c r="N123" s="258"/>
      <c r="O123" s="258"/>
      <c r="P123" s="258"/>
      <c r="Q123" s="258"/>
      <c r="R123" s="258"/>
      <c r="S123" s="258"/>
      <c r="T123" s="258"/>
    </row>
    <row r="124" spans="2:20" ht="12.75">
      <c r="B124" s="7"/>
      <c r="C124" s="7"/>
      <c r="D124" s="7"/>
      <c r="E124" s="7"/>
      <c r="F124" s="7"/>
      <c r="G124" s="7"/>
      <c r="H124" s="7"/>
      <c r="I124" s="257"/>
      <c r="J124" s="257"/>
      <c r="M124" s="258"/>
      <c r="N124" s="258"/>
      <c r="O124" s="258"/>
      <c r="P124" s="258"/>
      <c r="Q124" s="258"/>
      <c r="R124" s="258"/>
      <c r="S124" s="258"/>
      <c r="T124" s="258"/>
    </row>
    <row r="125" spans="2:20" ht="12.75">
      <c r="B125" s="7"/>
      <c r="C125" s="7"/>
      <c r="D125" s="7"/>
      <c r="E125" s="7"/>
      <c r="F125" s="7"/>
      <c r="G125" s="7"/>
      <c r="H125" s="7"/>
      <c r="I125" s="257"/>
      <c r="J125" s="257"/>
      <c r="M125" s="258"/>
      <c r="N125" s="258"/>
      <c r="O125" s="258"/>
      <c r="P125" s="258"/>
      <c r="Q125" s="258"/>
      <c r="R125" s="258"/>
      <c r="S125" s="258"/>
      <c r="T125" s="258"/>
    </row>
    <row r="126" spans="2:20" ht="12.75">
      <c r="B126" s="7"/>
      <c r="C126" s="7"/>
      <c r="D126" s="7"/>
      <c r="E126" s="7"/>
      <c r="F126" s="7"/>
      <c r="G126" s="7"/>
      <c r="H126" s="7"/>
      <c r="I126" s="257"/>
      <c r="J126" s="257"/>
      <c r="M126" s="258"/>
      <c r="N126" s="258"/>
      <c r="O126" s="258"/>
      <c r="P126" s="258"/>
      <c r="Q126" s="258"/>
      <c r="R126" s="258"/>
      <c r="S126" s="258"/>
      <c r="T126" s="258"/>
    </row>
    <row r="127" spans="2:20" ht="12.75">
      <c r="B127" s="7"/>
      <c r="C127" s="7"/>
      <c r="D127" s="7"/>
      <c r="E127" s="7"/>
      <c r="F127" s="7"/>
      <c r="G127" s="7"/>
      <c r="H127" s="7"/>
      <c r="I127" s="257"/>
      <c r="J127" s="257"/>
      <c r="M127" s="258"/>
      <c r="N127" s="258"/>
      <c r="O127" s="258"/>
      <c r="P127" s="258"/>
      <c r="Q127" s="258"/>
      <c r="R127" s="258"/>
      <c r="S127" s="258"/>
      <c r="T127" s="258"/>
    </row>
    <row r="128" spans="2:20" ht="12.75">
      <c r="B128" s="7"/>
      <c r="C128" s="7"/>
      <c r="D128" s="7"/>
      <c r="E128" s="7"/>
      <c r="F128" s="7"/>
      <c r="G128" s="7"/>
      <c r="H128" s="7"/>
      <c r="I128" s="257"/>
      <c r="J128" s="257"/>
      <c r="M128" s="258"/>
      <c r="N128" s="258"/>
      <c r="O128" s="258"/>
      <c r="P128" s="258"/>
      <c r="Q128" s="258"/>
      <c r="R128" s="258"/>
      <c r="S128" s="258"/>
      <c r="T128" s="258"/>
    </row>
    <row r="129" spans="2:20" ht="12.75">
      <c r="B129" s="7"/>
      <c r="C129" s="7"/>
      <c r="D129" s="7"/>
      <c r="E129" s="7"/>
      <c r="F129" s="7"/>
      <c r="G129" s="7"/>
      <c r="H129" s="7"/>
      <c r="I129" s="257"/>
      <c r="J129" s="257"/>
      <c r="M129" s="258"/>
      <c r="N129" s="258"/>
      <c r="O129" s="258"/>
      <c r="P129" s="258"/>
      <c r="Q129" s="258"/>
      <c r="R129" s="258"/>
      <c r="S129" s="258"/>
      <c r="T129" s="258"/>
    </row>
    <row r="130" spans="2:20" ht="12.75">
      <c r="B130" s="7"/>
      <c r="C130" s="7"/>
      <c r="D130" s="7"/>
      <c r="E130" s="7"/>
      <c r="F130" s="7"/>
      <c r="G130" s="7"/>
      <c r="H130" s="7"/>
      <c r="I130" s="257"/>
      <c r="J130" s="257"/>
      <c r="M130" s="258"/>
      <c r="N130" s="258"/>
      <c r="O130" s="258"/>
      <c r="P130" s="258"/>
      <c r="Q130" s="258"/>
      <c r="R130" s="258"/>
      <c r="S130" s="258"/>
      <c r="T130" s="258"/>
    </row>
    <row r="131" spans="2:20" ht="12.75">
      <c r="B131" s="7"/>
      <c r="C131" s="7"/>
      <c r="D131" s="7"/>
      <c r="E131" s="7"/>
      <c r="F131" s="7"/>
      <c r="G131" s="7"/>
      <c r="H131" s="7"/>
      <c r="I131" s="257"/>
      <c r="J131" s="257"/>
      <c r="M131" s="258"/>
      <c r="N131" s="258"/>
      <c r="O131" s="258"/>
      <c r="P131" s="258"/>
      <c r="Q131" s="258"/>
      <c r="R131" s="258"/>
      <c r="S131" s="258"/>
      <c r="T131" s="258"/>
    </row>
    <row r="132" spans="2:20" ht="12.75">
      <c r="B132" s="7"/>
      <c r="C132" s="7"/>
      <c r="D132" s="7"/>
      <c r="E132" s="7"/>
      <c r="F132" s="7"/>
      <c r="G132" s="7"/>
      <c r="H132" s="7"/>
      <c r="I132" s="257"/>
      <c r="J132" s="257"/>
      <c r="M132" s="258"/>
      <c r="N132" s="258"/>
      <c r="O132" s="258"/>
      <c r="P132" s="258"/>
      <c r="Q132" s="258"/>
      <c r="R132" s="258"/>
      <c r="S132" s="258"/>
      <c r="T132" s="258"/>
    </row>
    <row r="133" spans="2:20" ht="12.75">
      <c r="B133" s="7"/>
      <c r="C133" s="7"/>
      <c r="D133" s="7"/>
      <c r="E133" s="7"/>
      <c r="F133" s="7"/>
      <c r="G133" s="7"/>
      <c r="H133" s="7"/>
      <c r="I133" s="257"/>
      <c r="J133" s="257"/>
      <c r="M133" s="258"/>
      <c r="N133" s="258"/>
      <c r="O133" s="258"/>
      <c r="P133" s="258"/>
      <c r="Q133" s="258"/>
      <c r="R133" s="258"/>
      <c r="S133" s="258"/>
      <c r="T133" s="258"/>
    </row>
    <row r="134" spans="2:20" ht="12.75">
      <c r="B134" s="7"/>
      <c r="C134" s="7"/>
      <c r="D134" s="7"/>
      <c r="E134" s="7"/>
      <c r="F134" s="7"/>
      <c r="G134" s="7"/>
      <c r="H134" s="7"/>
      <c r="I134" s="257"/>
      <c r="J134" s="257"/>
      <c r="M134" s="258"/>
      <c r="N134" s="258"/>
      <c r="O134" s="258"/>
      <c r="P134" s="258"/>
      <c r="Q134" s="258"/>
      <c r="R134" s="258"/>
      <c r="S134" s="258"/>
      <c r="T134" s="258"/>
    </row>
    <row r="135" spans="2:20" ht="12.75">
      <c r="B135" s="7"/>
      <c r="C135" s="7"/>
      <c r="D135" s="7"/>
      <c r="E135" s="7"/>
      <c r="F135" s="7"/>
      <c r="G135" s="7"/>
      <c r="H135" s="7"/>
      <c r="I135" s="257"/>
      <c r="J135" s="257"/>
      <c r="M135" s="258"/>
      <c r="N135" s="258"/>
      <c r="O135" s="258"/>
      <c r="P135" s="258"/>
      <c r="Q135" s="258"/>
      <c r="R135" s="258"/>
      <c r="S135" s="258"/>
      <c r="T135" s="258"/>
    </row>
    <row r="136" spans="2:20" ht="12.75">
      <c r="B136" s="7"/>
      <c r="C136" s="7"/>
      <c r="D136" s="7"/>
      <c r="E136" s="7"/>
      <c r="F136" s="7"/>
      <c r="G136" s="7"/>
      <c r="H136" s="7"/>
      <c r="I136" s="257"/>
      <c r="J136" s="257"/>
      <c r="M136" s="258"/>
      <c r="N136" s="258"/>
      <c r="O136" s="258"/>
      <c r="P136" s="258"/>
      <c r="Q136" s="258"/>
      <c r="R136" s="258"/>
      <c r="S136" s="258"/>
      <c r="T136" s="258"/>
    </row>
    <row r="137" spans="2:20" ht="12.75">
      <c r="B137" s="7"/>
      <c r="C137" s="7"/>
      <c r="D137" s="7"/>
      <c r="E137" s="7"/>
      <c r="F137" s="7"/>
      <c r="G137" s="7"/>
      <c r="H137" s="7"/>
      <c r="I137" s="257"/>
      <c r="J137" s="257"/>
      <c r="M137" s="258"/>
      <c r="N137" s="258"/>
      <c r="O137" s="258"/>
      <c r="P137" s="258"/>
      <c r="Q137" s="258"/>
      <c r="R137" s="258"/>
      <c r="S137" s="258"/>
      <c r="T137" s="258"/>
    </row>
    <row r="138" spans="2:20" ht="12.75">
      <c r="B138" s="7"/>
      <c r="C138" s="7"/>
      <c r="D138" s="7"/>
      <c r="E138" s="7"/>
      <c r="F138" s="7"/>
      <c r="G138" s="7"/>
      <c r="H138" s="7"/>
      <c r="I138" s="257"/>
      <c r="J138" s="257"/>
      <c r="M138" s="258"/>
      <c r="N138" s="258"/>
      <c r="O138" s="258"/>
      <c r="P138" s="258"/>
      <c r="Q138" s="258"/>
      <c r="R138" s="258"/>
      <c r="S138" s="258"/>
      <c r="T138" s="258"/>
    </row>
    <row r="139" spans="2:20" ht="12.75">
      <c r="B139" s="7"/>
      <c r="C139" s="7"/>
      <c r="D139" s="7"/>
      <c r="E139" s="7"/>
      <c r="F139" s="7"/>
      <c r="G139" s="7"/>
      <c r="H139" s="7"/>
      <c r="I139" s="257"/>
      <c r="J139" s="257"/>
      <c r="M139" s="258"/>
      <c r="N139" s="258"/>
      <c r="O139" s="258"/>
      <c r="P139" s="258"/>
      <c r="Q139" s="258"/>
      <c r="R139" s="258"/>
      <c r="S139" s="258"/>
      <c r="T139" s="258"/>
    </row>
    <row r="140" spans="2:20" ht="12.75">
      <c r="B140" s="7"/>
      <c r="C140" s="7"/>
      <c r="D140" s="7"/>
      <c r="E140" s="7"/>
      <c r="F140" s="7"/>
      <c r="G140" s="7"/>
      <c r="H140" s="7"/>
      <c r="I140" s="257"/>
      <c r="J140" s="257"/>
      <c r="M140" s="258"/>
      <c r="N140" s="258"/>
      <c r="O140" s="258"/>
      <c r="P140" s="258"/>
      <c r="Q140" s="258"/>
      <c r="R140" s="258"/>
      <c r="S140" s="258"/>
      <c r="T140" s="258"/>
    </row>
    <row r="141" spans="2:20" ht="12.75">
      <c r="B141" s="7"/>
      <c r="C141" s="7"/>
      <c r="D141" s="7"/>
      <c r="E141" s="7"/>
      <c r="F141" s="7"/>
      <c r="G141" s="7"/>
      <c r="H141" s="7"/>
      <c r="I141" s="257"/>
      <c r="J141" s="257"/>
      <c r="M141" s="258"/>
      <c r="N141" s="258"/>
      <c r="O141" s="258"/>
      <c r="P141" s="258"/>
      <c r="Q141" s="258"/>
      <c r="R141" s="258"/>
      <c r="S141" s="258"/>
      <c r="T141" s="258"/>
    </row>
    <row r="142" spans="2:20" ht="12.75">
      <c r="B142" s="7"/>
      <c r="C142" s="7"/>
      <c r="D142" s="7"/>
      <c r="E142" s="7"/>
      <c r="F142" s="7"/>
      <c r="G142" s="7"/>
      <c r="H142" s="7"/>
      <c r="I142" s="257"/>
      <c r="J142" s="257"/>
      <c r="M142" s="258"/>
      <c r="N142" s="258"/>
      <c r="O142" s="258"/>
      <c r="P142" s="258"/>
      <c r="Q142" s="258"/>
      <c r="R142" s="258"/>
      <c r="S142" s="258"/>
      <c r="T142" s="258"/>
    </row>
    <row r="143" spans="2:20" ht="12.75">
      <c r="B143" s="7"/>
      <c r="C143" s="7"/>
      <c r="D143" s="7"/>
      <c r="E143" s="7"/>
      <c r="F143" s="7"/>
      <c r="G143" s="7"/>
      <c r="H143" s="7"/>
      <c r="I143" s="257"/>
      <c r="J143" s="257"/>
      <c r="M143" s="258"/>
      <c r="N143" s="258"/>
      <c r="O143" s="258"/>
      <c r="P143" s="258"/>
      <c r="Q143" s="258"/>
      <c r="R143" s="258"/>
      <c r="S143" s="258"/>
      <c r="T143" s="258"/>
    </row>
    <row r="144" spans="2:20" ht="12.75">
      <c r="B144" s="7"/>
      <c r="C144" s="7"/>
      <c r="D144" s="7"/>
      <c r="E144" s="7"/>
      <c r="F144" s="7"/>
      <c r="G144" s="7"/>
      <c r="H144" s="7"/>
      <c r="I144" s="257"/>
      <c r="J144" s="257"/>
      <c r="M144" s="258"/>
      <c r="N144" s="258"/>
      <c r="O144" s="258"/>
      <c r="P144" s="258"/>
      <c r="Q144" s="258"/>
      <c r="R144" s="258"/>
      <c r="S144" s="258"/>
      <c r="T144" s="258"/>
    </row>
    <row r="145" spans="2:20" ht="12.75">
      <c r="B145" s="7"/>
      <c r="C145" s="7"/>
      <c r="D145" s="7"/>
      <c r="E145" s="7"/>
      <c r="F145" s="7"/>
      <c r="G145" s="7"/>
      <c r="H145" s="7"/>
      <c r="I145" s="257"/>
      <c r="J145" s="257"/>
      <c r="M145" s="258"/>
      <c r="N145" s="258"/>
      <c r="O145" s="258"/>
      <c r="P145" s="258"/>
      <c r="Q145" s="258"/>
      <c r="R145" s="258"/>
      <c r="S145" s="258"/>
      <c r="T145" s="258"/>
    </row>
    <row r="146" spans="2:20" ht="12.75">
      <c r="B146" s="7"/>
      <c r="C146" s="7"/>
      <c r="D146" s="7"/>
      <c r="E146" s="7"/>
      <c r="F146" s="7"/>
      <c r="G146" s="7"/>
      <c r="H146" s="7"/>
      <c r="I146" s="257"/>
      <c r="J146" s="257"/>
      <c r="M146" s="258"/>
      <c r="N146" s="258"/>
      <c r="O146" s="258"/>
      <c r="P146" s="258"/>
      <c r="Q146" s="258"/>
      <c r="R146" s="258"/>
      <c r="S146" s="258"/>
      <c r="T146" s="258"/>
    </row>
    <row r="147" spans="2:20" ht="12.75">
      <c r="B147" s="7"/>
      <c r="C147" s="7"/>
      <c r="D147" s="7"/>
      <c r="E147" s="7"/>
      <c r="F147" s="7"/>
      <c r="G147" s="7"/>
      <c r="H147" s="7"/>
      <c r="I147" s="257"/>
      <c r="J147" s="257"/>
      <c r="M147" s="258"/>
      <c r="N147" s="258"/>
      <c r="O147" s="258"/>
      <c r="P147" s="258"/>
      <c r="Q147" s="258"/>
      <c r="R147" s="258"/>
      <c r="S147" s="258"/>
      <c r="T147" s="258"/>
    </row>
    <row r="148" spans="2:20" ht="12.75">
      <c r="B148" s="7"/>
      <c r="C148" s="7"/>
      <c r="D148" s="7"/>
      <c r="E148" s="7"/>
      <c r="F148" s="7"/>
      <c r="G148" s="7"/>
      <c r="H148" s="7"/>
      <c r="I148" s="257"/>
      <c r="J148" s="257"/>
      <c r="M148" s="258"/>
      <c r="N148" s="258"/>
      <c r="O148" s="258"/>
      <c r="P148" s="258"/>
      <c r="Q148" s="258"/>
      <c r="R148" s="258"/>
      <c r="S148" s="258"/>
      <c r="T148" s="258"/>
    </row>
    <row r="149" spans="2:20" ht="12.75">
      <c r="B149" s="7"/>
      <c r="C149" s="7"/>
      <c r="D149" s="7"/>
      <c r="E149" s="7"/>
      <c r="F149" s="7"/>
      <c r="G149" s="7"/>
      <c r="H149" s="7"/>
      <c r="I149" s="257"/>
      <c r="J149" s="257"/>
      <c r="M149" s="258"/>
      <c r="N149" s="258"/>
      <c r="O149" s="258"/>
      <c r="P149" s="258"/>
      <c r="Q149" s="258"/>
      <c r="R149" s="258"/>
      <c r="S149" s="258"/>
      <c r="T149" s="258"/>
    </row>
    <row r="150" spans="2:20" ht="12.75">
      <c r="B150" s="7"/>
      <c r="C150" s="7"/>
      <c r="D150" s="7"/>
      <c r="E150" s="7"/>
      <c r="F150" s="7"/>
      <c r="G150" s="7"/>
      <c r="H150" s="7"/>
      <c r="I150" s="257"/>
      <c r="J150" s="257"/>
      <c r="M150" s="258"/>
      <c r="N150" s="258"/>
      <c r="O150" s="258"/>
      <c r="P150" s="258"/>
      <c r="Q150" s="258"/>
      <c r="R150" s="258"/>
      <c r="S150" s="258"/>
      <c r="T150" s="258"/>
    </row>
    <row r="151" spans="2:20" ht="12.75">
      <c r="B151" s="7"/>
      <c r="C151" s="7"/>
      <c r="D151" s="7"/>
      <c r="E151" s="7"/>
      <c r="F151" s="7"/>
      <c r="G151" s="7"/>
      <c r="H151" s="7"/>
      <c r="I151" s="257"/>
      <c r="J151" s="257"/>
      <c r="M151" s="258"/>
      <c r="N151" s="258"/>
      <c r="O151" s="258"/>
      <c r="P151" s="258"/>
      <c r="Q151" s="258"/>
      <c r="R151" s="258"/>
      <c r="S151" s="258"/>
      <c r="T151" s="258"/>
    </row>
    <row r="152" spans="2:20" ht="12.75">
      <c r="B152" s="7"/>
      <c r="C152" s="7"/>
      <c r="D152" s="7"/>
      <c r="E152" s="7"/>
      <c r="F152" s="7"/>
      <c r="G152" s="7"/>
      <c r="H152" s="7"/>
      <c r="I152" s="257"/>
      <c r="J152" s="257"/>
      <c r="M152" s="258"/>
      <c r="N152" s="258"/>
      <c r="O152" s="258"/>
      <c r="P152" s="258"/>
      <c r="Q152" s="258"/>
      <c r="R152" s="258"/>
      <c r="S152" s="258"/>
      <c r="T152" s="258"/>
    </row>
    <row r="153" spans="2:20" ht="12.75">
      <c r="B153" s="7"/>
      <c r="C153" s="7"/>
      <c r="D153" s="7"/>
      <c r="E153" s="7"/>
      <c r="F153" s="7"/>
      <c r="G153" s="7"/>
      <c r="H153" s="7"/>
      <c r="I153" s="257"/>
      <c r="J153" s="257"/>
      <c r="M153" s="258"/>
      <c r="N153" s="258"/>
      <c r="O153" s="258"/>
      <c r="P153" s="258"/>
      <c r="Q153" s="258"/>
      <c r="R153" s="258"/>
      <c r="S153" s="258"/>
      <c r="T153" s="258"/>
    </row>
    <row r="154" spans="2:20" ht="12.75">
      <c r="B154" s="7"/>
      <c r="C154" s="7"/>
      <c r="D154" s="7"/>
      <c r="E154" s="7"/>
      <c r="F154" s="7"/>
      <c r="G154" s="7"/>
      <c r="H154" s="7"/>
      <c r="I154" s="257"/>
      <c r="J154" s="257"/>
      <c r="M154" s="258"/>
      <c r="N154" s="258"/>
      <c r="O154" s="258"/>
      <c r="P154" s="258"/>
      <c r="Q154" s="258"/>
      <c r="R154" s="258"/>
      <c r="S154" s="258"/>
      <c r="T154" s="258"/>
    </row>
    <row r="155" spans="2:20" ht="12.75">
      <c r="B155" s="7"/>
      <c r="C155" s="7"/>
      <c r="D155" s="7"/>
      <c r="E155" s="7"/>
      <c r="F155" s="7"/>
      <c r="G155" s="7"/>
      <c r="H155" s="7"/>
      <c r="I155" s="257"/>
      <c r="J155" s="257"/>
      <c r="M155" s="258"/>
      <c r="N155" s="258"/>
      <c r="O155" s="258"/>
      <c r="P155" s="258"/>
      <c r="Q155" s="258"/>
      <c r="R155" s="258"/>
      <c r="S155" s="258"/>
      <c r="T155" s="258"/>
    </row>
    <row r="156" spans="2:20" ht="12.75">
      <c r="B156" s="7"/>
      <c r="C156" s="7"/>
      <c r="D156" s="7"/>
      <c r="E156" s="7"/>
      <c r="F156" s="7"/>
      <c r="G156" s="7"/>
      <c r="H156" s="7"/>
      <c r="I156" s="257"/>
      <c r="J156" s="257"/>
      <c r="M156" s="258"/>
      <c r="N156" s="258"/>
      <c r="O156" s="258"/>
      <c r="P156" s="258"/>
      <c r="Q156" s="258"/>
      <c r="R156" s="258"/>
      <c r="S156" s="258"/>
      <c r="T156" s="258"/>
    </row>
    <row r="157" spans="2:20" ht="12.75">
      <c r="B157" s="7"/>
      <c r="C157" s="7"/>
      <c r="D157" s="7"/>
      <c r="E157" s="7"/>
      <c r="F157" s="7"/>
      <c r="G157" s="7"/>
      <c r="H157" s="7"/>
      <c r="I157" s="257"/>
      <c r="J157" s="257"/>
      <c r="M157" s="258"/>
      <c r="N157" s="258"/>
      <c r="O157" s="258"/>
      <c r="P157" s="258"/>
      <c r="Q157" s="258"/>
      <c r="R157" s="258"/>
      <c r="S157" s="258"/>
      <c r="T157" s="258"/>
    </row>
    <row r="158" spans="2:20" ht="12.75">
      <c r="B158" s="7"/>
      <c r="C158" s="7"/>
      <c r="D158" s="7"/>
      <c r="E158" s="7"/>
      <c r="F158" s="7"/>
      <c r="G158" s="7"/>
      <c r="H158" s="7"/>
      <c r="I158" s="257"/>
      <c r="J158" s="257"/>
      <c r="M158" s="258"/>
      <c r="N158" s="258"/>
      <c r="O158" s="258"/>
      <c r="P158" s="258"/>
      <c r="Q158" s="258"/>
      <c r="R158" s="258"/>
      <c r="S158" s="258"/>
      <c r="T158" s="258"/>
    </row>
    <row r="159" spans="2:20" ht="12.75">
      <c r="B159" s="7"/>
      <c r="C159" s="7"/>
      <c r="D159" s="7"/>
      <c r="E159" s="7"/>
      <c r="F159" s="7"/>
      <c r="G159" s="7"/>
      <c r="H159" s="7"/>
      <c r="I159" s="257"/>
      <c r="J159" s="257"/>
      <c r="M159" s="258"/>
      <c r="N159" s="258"/>
      <c r="O159" s="258"/>
      <c r="P159" s="258"/>
      <c r="Q159" s="258"/>
      <c r="R159" s="258"/>
      <c r="S159" s="258"/>
      <c r="T159" s="258"/>
    </row>
    <row r="160" spans="2:20" ht="12.75">
      <c r="B160" s="7"/>
      <c r="C160" s="7"/>
      <c r="D160" s="7"/>
      <c r="E160" s="7"/>
      <c r="F160" s="7"/>
      <c r="G160" s="7"/>
      <c r="H160" s="7"/>
      <c r="I160" s="257"/>
      <c r="J160" s="257"/>
      <c r="M160" s="258"/>
      <c r="N160" s="258"/>
      <c r="O160" s="258"/>
      <c r="P160" s="258"/>
      <c r="Q160" s="258"/>
      <c r="R160" s="258"/>
      <c r="S160" s="258"/>
      <c r="T160" s="258"/>
    </row>
    <row r="161" spans="2:20" ht="12.75">
      <c r="B161" s="7"/>
      <c r="C161" s="7"/>
      <c r="D161" s="7"/>
      <c r="E161" s="7"/>
      <c r="F161" s="7"/>
      <c r="G161" s="7"/>
      <c r="H161" s="7"/>
      <c r="I161" s="257"/>
      <c r="J161" s="257"/>
      <c r="M161" s="258"/>
      <c r="N161" s="258"/>
      <c r="O161" s="258"/>
      <c r="P161" s="258"/>
      <c r="Q161" s="258"/>
      <c r="R161" s="258"/>
      <c r="S161" s="258"/>
      <c r="T161" s="258"/>
    </row>
    <row r="162" spans="2:20" ht="12.75">
      <c r="B162" s="7"/>
      <c r="C162" s="7"/>
      <c r="D162" s="7"/>
      <c r="E162" s="7"/>
      <c r="F162" s="7"/>
      <c r="G162" s="7"/>
      <c r="H162" s="7"/>
      <c r="I162" s="257"/>
      <c r="J162" s="257"/>
      <c r="M162" s="258"/>
      <c r="N162" s="258"/>
      <c r="O162" s="258"/>
      <c r="P162" s="258"/>
      <c r="Q162" s="258"/>
      <c r="R162" s="258"/>
      <c r="S162" s="258"/>
      <c r="T162" s="258"/>
    </row>
    <row r="163" spans="2:20" ht="12.75">
      <c r="B163" s="7"/>
      <c r="C163" s="7"/>
      <c r="D163" s="7"/>
      <c r="E163" s="7"/>
      <c r="F163" s="7"/>
      <c r="G163" s="7"/>
      <c r="H163" s="7"/>
      <c r="I163" s="257"/>
      <c r="J163" s="257"/>
      <c r="M163" s="258"/>
      <c r="N163" s="258"/>
      <c r="O163" s="258"/>
      <c r="P163" s="258"/>
      <c r="Q163" s="258"/>
      <c r="R163" s="258"/>
      <c r="S163" s="258"/>
      <c r="T163" s="258"/>
    </row>
    <row r="164" spans="2:20" ht="12.75">
      <c r="B164" s="7"/>
      <c r="C164" s="7"/>
      <c r="D164" s="7"/>
      <c r="E164" s="7"/>
      <c r="F164" s="7"/>
      <c r="G164" s="7"/>
      <c r="H164" s="7"/>
      <c r="I164" s="257"/>
      <c r="J164" s="257"/>
      <c r="M164" s="258"/>
      <c r="N164" s="258"/>
      <c r="O164" s="258"/>
      <c r="P164" s="258"/>
      <c r="Q164" s="258"/>
      <c r="R164" s="258"/>
      <c r="S164" s="258"/>
      <c r="T164" s="258"/>
    </row>
    <row r="165" spans="2:20" ht="12.75">
      <c r="B165" s="7"/>
      <c r="C165" s="7"/>
      <c r="D165" s="7"/>
      <c r="E165" s="7"/>
      <c r="F165" s="7"/>
      <c r="G165" s="7"/>
      <c r="H165" s="7"/>
      <c r="I165" s="257"/>
      <c r="J165" s="257"/>
      <c r="M165" s="258"/>
      <c r="N165" s="258"/>
      <c r="O165" s="258"/>
      <c r="P165" s="258"/>
      <c r="Q165" s="258"/>
      <c r="R165" s="258"/>
      <c r="S165" s="258"/>
      <c r="T165" s="258"/>
    </row>
    <row r="166" spans="2:20" ht="12.75">
      <c r="B166" s="7"/>
      <c r="C166" s="7"/>
      <c r="D166" s="7"/>
      <c r="E166" s="7"/>
      <c r="F166" s="7"/>
      <c r="G166" s="7"/>
      <c r="H166" s="7"/>
      <c r="I166" s="257"/>
      <c r="J166" s="257"/>
      <c r="M166" s="258"/>
      <c r="N166" s="258"/>
      <c r="O166" s="258"/>
      <c r="P166" s="258"/>
      <c r="Q166" s="258"/>
      <c r="R166" s="258"/>
      <c r="S166" s="258"/>
      <c r="T166" s="258"/>
    </row>
    <row r="167" spans="2:20" ht="12.75">
      <c r="B167" s="7"/>
      <c r="C167" s="7"/>
      <c r="D167" s="7"/>
      <c r="E167" s="7"/>
      <c r="F167" s="7"/>
      <c r="G167" s="7"/>
      <c r="H167" s="7"/>
      <c r="I167" s="257"/>
      <c r="J167" s="257"/>
      <c r="M167" s="258"/>
      <c r="N167" s="258"/>
      <c r="O167" s="258"/>
      <c r="P167" s="258"/>
      <c r="Q167" s="258"/>
      <c r="R167" s="258"/>
      <c r="S167" s="258"/>
      <c r="T167" s="258"/>
    </row>
    <row r="168" spans="2:20" ht="12.75">
      <c r="B168" s="7"/>
      <c r="C168" s="7"/>
      <c r="D168" s="7"/>
      <c r="E168" s="7"/>
      <c r="F168" s="7"/>
      <c r="G168" s="7"/>
      <c r="H168" s="7"/>
      <c r="I168" s="257"/>
      <c r="J168" s="257"/>
      <c r="M168" s="258"/>
      <c r="N168" s="258"/>
      <c r="O168" s="258"/>
      <c r="P168" s="258"/>
      <c r="Q168" s="258"/>
      <c r="R168" s="258"/>
      <c r="S168" s="258"/>
      <c r="T168" s="258"/>
    </row>
    <row r="169" spans="2:20" ht="12.75">
      <c r="B169" s="7"/>
      <c r="C169" s="7"/>
      <c r="D169" s="7"/>
      <c r="E169" s="7"/>
      <c r="F169" s="7"/>
      <c r="G169" s="7"/>
      <c r="H169" s="7"/>
      <c r="I169" s="257"/>
      <c r="J169" s="257"/>
      <c r="M169" s="258"/>
      <c r="N169" s="258"/>
      <c r="O169" s="258"/>
      <c r="P169" s="258"/>
      <c r="Q169" s="258"/>
      <c r="R169" s="258"/>
      <c r="S169" s="258"/>
      <c r="T169" s="258"/>
    </row>
    <row r="170" spans="2:20" ht="12.75">
      <c r="B170" s="7"/>
      <c r="C170" s="7"/>
      <c r="D170" s="7"/>
      <c r="E170" s="7"/>
      <c r="F170" s="7"/>
      <c r="G170" s="7"/>
      <c r="H170" s="7"/>
      <c r="I170" s="257"/>
      <c r="J170" s="257"/>
      <c r="M170" s="258"/>
      <c r="N170" s="258"/>
      <c r="O170" s="258"/>
      <c r="P170" s="258"/>
      <c r="Q170" s="258"/>
      <c r="R170" s="258"/>
      <c r="S170" s="258"/>
      <c r="T170" s="258"/>
    </row>
    <row r="171" spans="2:20" ht="12.75">
      <c r="B171" s="7"/>
      <c r="C171" s="7"/>
      <c r="D171" s="7"/>
      <c r="E171" s="7"/>
      <c r="F171" s="7"/>
      <c r="G171" s="7"/>
      <c r="H171" s="7"/>
      <c r="I171" s="257"/>
      <c r="J171" s="257"/>
      <c r="M171" s="258"/>
      <c r="N171" s="258"/>
      <c r="O171" s="258"/>
      <c r="P171" s="258"/>
      <c r="Q171" s="258"/>
      <c r="R171" s="258"/>
      <c r="S171" s="258"/>
      <c r="T171" s="258"/>
    </row>
    <row r="172" spans="2:20" ht="12.75">
      <c r="B172" s="7"/>
      <c r="C172" s="7"/>
      <c r="D172" s="7"/>
      <c r="E172" s="7"/>
      <c r="F172" s="7"/>
      <c r="G172" s="7"/>
      <c r="H172" s="7"/>
      <c r="I172" s="257"/>
      <c r="J172" s="257"/>
      <c r="M172" s="258"/>
      <c r="N172" s="258"/>
      <c r="O172" s="258"/>
      <c r="P172" s="258"/>
      <c r="Q172" s="258"/>
      <c r="R172" s="258"/>
      <c r="S172" s="258"/>
      <c r="T172" s="258"/>
    </row>
    <row r="173" spans="2:20" ht="12.75">
      <c r="B173" s="7"/>
      <c r="C173" s="7"/>
      <c r="D173" s="7"/>
      <c r="E173" s="7"/>
      <c r="F173" s="7"/>
      <c r="G173" s="7"/>
      <c r="H173" s="7"/>
      <c r="I173" s="257"/>
      <c r="J173" s="257"/>
      <c r="M173" s="258"/>
      <c r="N173" s="258"/>
      <c r="O173" s="258"/>
      <c r="P173" s="258"/>
      <c r="Q173" s="258"/>
      <c r="R173" s="258"/>
      <c r="S173" s="258"/>
      <c r="T173" s="258"/>
    </row>
    <row r="174" spans="2:20" ht="12.75">
      <c r="B174" s="7"/>
      <c r="C174" s="7"/>
      <c r="D174" s="7"/>
      <c r="E174" s="7"/>
      <c r="F174" s="7"/>
      <c r="G174" s="7"/>
      <c r="H174" s="7"/>
      <c r="I174" s="257"/>
      <c r="J174" s="257"/>
      <c r="M174" s="258"/>
      <c r="N174" s="258"/>
      <c r="O174" s="258"/>
      <c r="P174" s="258"/>
      <c r="Q174" s="258"/>
      <c r="R174" s="258"/>
      <c r="S174" s="258"/>
      <c r="T174" s="258"/>
    </row>
    <row r="175" spans="2:20" ht="12.75">
      <c r="B175" s="7"/>
      <c r="C175" s="7"/>
      <c r="D175" s="7"/>
      <c r="E175" s="7"/>
      <c r="F175" s="7"/>
      <c r="G175" s="7"/>
      <c r="H175" s="7"/>
      <c r="I175" s="257"/>
      <c r="J175" s="257"/>
      <c r="M175" s="258"/>
      <c r="N175" s="258"/>
      <c r="O175" s="258"/>
      <c r="P175" s="258"/>
      <c r="Q175" s="258"/>
      <c r="R175" s="258"/>
      <c r="S175" s="258"/>
      <c r="T175" s="258"/>
    </row>
    <row r="176" spans="2:20" ht="12.75">
      <c r="B176" s="7"/>
      <c r="C176" s="7"/>
      <c r="D176" s="7"/>
      <c r="E176" s="7"/>
      <c r="F176" s="7"/>
      <c r="G176" s="7"/>
      <c r="H176" s="7"/>
      <c r="I176" s="257"/>
      <c r="J176" s="257"/>
      <c r="M176" s="258"/>
      <c r="N176" s="258"/>
      <c r="O176" s="258"/>
      <c r="P176" s="258"/>
      <c r="Q176" s="258"/>
      <c r="R176" s="258"/>
      <c r="S176" s="258"/>
      <c r="T176" s="258"/>
    </row>
    <row r="177" spans="2:20" ht="12.75">
      <c r="B177" s="7"/>
      <c r="C177" s="7"/>
      <c r="D177" s="7"/>
      <c r="E177" s="7"/>
      <c r="F177" s="7"/>
      <c r="G177" s="7"/>
      <c r="H177" s="7"/>
      <c r="I177" s="257"/>
      <c r="J177" s="257"/>
      <c r="M177" s="258"/>
      <c r="N177" s="258"/>
      <c r="O177" s="258"/>
      <c r="P177" s="258"/>
      <c r="Q177" s="258"/>
      <c r="R177" s="258"/>
      <c r="S177" s="258"/>
      <c r="T177" s="258"/>
    </row>
    <row r="178" spans="2:20" ht="12.75">
      <c r="B178" s="7"/>
      <c r="C178" s="7"/>
      <c r="D178" s="7"/>
      <c r="E178" s="7"/>
      <c r="F178" s="7"/>
      <c r="G178" s="7"/>
      <c r="H178" s="7"/>
      <c r="I178" s="257"/>
      <c r="J178" s="257"/>
      <c r="M178" s="258"/>
      <c r="N178" s="258"/>
      <c r="O178" s="258"/>
      <c r="P178" s="258"/>
      <c r="Q178" s="258"/>
      <c r="R178" s="258"/>
      <c r="S178" s="258"/>
      <c r="T178" s="258"/>
    </row>
    <row r="179" spans="2:20" ht="12.75">
      <c r="B179" s="7"/>
      <c r="C179" s="7"/>
      <c r="D179" s="7"/>
      <c r="E179" s="7"/>
      <c r="F179" s="7"/>
      <c r="G179" s="7"/>
      <c r="H179" s="7"/>
      <c r="I179" s="257"/>
      <c r="J179" s="257"/>
      <c r="M179" s="258"/>
      <c r="N179" s="258"/>
      <c r="O179" s="258"/>
      <c r="P179" s="258"/>
      <c r="Q179" s="258"/>
      <c r="R179" s="258"/>
      <c r="S179" s="258"/>
      <c r="T179" s="258"/>
    </row>
  </sheetData>
  <mergeCells count="5">
    <mergeCell ref="B5:H5"/>
    <mergeCell ref="E10:H10"/>
    <mergeCell ref="F24:G24"/>
    <mergeCell ref="E34:F34"/>
    <mergeCell ref="G34:H34"/>
  </mergeCells>
  <printOptions/>
  <pageMargins left="0.7875" right="0.25" top="0.9840277777777778" bottom="0.9840277777777778" header="0.5118055555555556" footer="0.5118055555555556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Butzmann</dc:creator>
  <cp:keywords/>
  <dc:description/>
  <cp:lastModifiedBy>Butzmann</cp:lastModifiedBy>
  <cp:lastPrinted>2007-04-10T10:12:42Z</cp:lastPrinted>
  <dcterms:created xsi:type="dcterms:W3CDTF">2007-04-10T09:53:25Z</dcterms:created>
  <dcterms:modified xsi:type="dcterms:W3CDTF">2007-04-10T10:17:46Z</dcterms:modified>
  <cp:category/>
  <cp:version/>
  <cp:contentType/>
  <cp:contentStatus/>
</cp:coreProperties>
</file>